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009543\AppData\Local\Microsoft\Windows\INetCache\Content.Outlook\6F01WNNT\"/>
    </mc:Choice>
  </mc:AlternateContent>
  <bookViews>
    <workbookView xWindow="0" yWindow="0" windowWidth="38400" windowHeight="17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52" i="1" l="1"/>
  <c r="R51" i="1"/>
  <c r="R50" i="1"/>
  <c r="I49" i="1"/>
  <c r="H49" i="1"/>
  <c r="R49" i="1" s="1"/>
  <c r="R48" i="1"/>
  <c r="J47" i="1"/>
  <c r="R47" i="1" s="1"/>
  <c r="G46" i="1"/>
  <c r="R46" i="1" s="1"/>
  <c r="H45" i="1"/>
  <c r="R45" i="1" s="1"/>
  <c r="R44" i="1"/>
  <c r="I43" i="1"/>
  <c r="R43" i="1" s="1"/>
  <c r="R42" i="1"/>
  <c r="R41" i="1"/>
  <c r="G40" i="1"/>
  <c r="R40" i="1" s="1"/>
  <c r="J39" i="1"/>
  <c r="R39" i="1" s="1"/>
  <c r="G38" i="1"/>
  <c r="R38" i="1" s="1"/>
  <c r="R37" i="1"/>
  <c r="I36" i="1"/>
  <c r="R36" i="1" s="1"/>
  <c r="I35" i="1"/>
  <c r="H35" i="1"/>
  <c r="R35" i="1" s="1"/>
  <c r="R34" i="1"/>
  <c r="H34" i="1"/>
  <c r="G33" i="1"/>
  <c r="R33" i="1" s="1"/>
  <c r="N32" i="1"/>
  <c r="J32" i="1"/>
  <c r="R32" i="1" s="1"/>
  <c r="G31" i="1"/>
  <c r="R31" i="1" s="1"/>
  <c r="J30" i="1"/>
  <c r="R30" i="1" s="1"/>
  <c r="I29" i="1"/>
  <c r="R29" i="1" s="1"/>
  <c r="G28" i="1"/>
  <c r="R28" i="1" s="1"/>
  <c r="P27" i="1"/>
  <c r="R27" i="1" s="1"/>
  <c r="O27" i="1"/>
  <c r="I26" i="1"/>
  <c r="R26" i="1" s="1"/>
  <c r="R25" i="1"/>
  <c r="J25" i="1"/>
  <c r="I25" i="1"/>
  <c r="I24" i="1"/>
  <c r="R24" i="1" s="1"/>
  <c r="H24" i="1"/>
  <c r="G24" i="1"/>
  <c r="R23" i="1"/>
  <c r="G22" i="1"/>
  <c r="R22" i="1" s="1"/>
  <c r="R21" i="1"/>
  <c r="O20" i="1"/>
  <c r="I20" i="1"/>
  <c r="G19" i="1"/>
  <c r="R19" i="1" s="1"/>
  <c r="R18" i="1"/>
  <c r="I18" i="1"/>
  <c r="I17" i="1"/>
  <c r="R17" i="1" s="1"/>
  <c r="R16" i="1"/>
  <c r="I16" i="1"/>
  <c r="I15" i="1"/>
  <c r="H15" i="1"/>
  <c r="R15" i="1" s="1"/>
  <c r="I14" i="1"/>
  <c r="R14" i="1" s="1"/>
  <c r="I13" i="1"/>
  <c r="R13" i="1" s="1"/>
  <c r="P12" i="1"/>
  <c r="O12" i="1"/>
  <c r="I12" i="1"/>
  <c r="R12" i="1" s="1"/>
  <c r="J11" i="1"/>
  <c r="I11" i="1"/>
  <c r="H11" i="1"/>
  <c r="R11" i="1" s="1"/>
  <c r="P10" i="1"/>
  <c r="L10" i="1"/>
  <c r="I9" i="1"/>
  <c r="R9" i="1" s="1"/>
  <c r="I8" i="1"/>
  <c r="R8" i="1" s="1"/>
  <c r="I7" i="1"/>
  <c r="R7" i="1" s="1"/>
  <c r="I6" i="1"/>
  <c r="R6" i="1" s="1"/>
  <c r="I5" i="1"/>
  <c r="R5" i="1" s="1"/>
  <c r="H5" i="1"/>
  <c r="R20" i="1" l="1"/>
  <c r="R10" i="1"/>
</calcChain>
</file>

<file path=xl/sharedStrings.xml><?xml version="1.0" encoding="utf-8"?>
<sst xmlns="http://schemas.openxmlformats.org/spreadsheetml/2006/main" count="121" uniqueCount="76">
  <si>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</si>
  <si>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</si>
  <si>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</si>
  <si>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</si>
  <si>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</si>
  <si>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</si>
  <si>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</si>
  <si>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Суммарный 
балл</t>
  </si>
  <si>
    <t>Уровень         (специалитет/ бакалавриат/ магистратура)</t>
  </si>
  <si>
    <t xml:space="preserve">1 (7а) </t>
  </si>
  <si>
    <t xml:space="preserve">2 (7б) </t>
  </si>
  <si>
    <t>3 (7в)</t>
  </si>
  <si>
    <t>4 (8а)</t>
  </si>
  <si>
    <t>5 (8б)</t>
  </si>
  <si>
    <t>6 (9а)</t>
  </si>
  <si>
    <t>7 (9б)</t>
  </si>
  <si>
    <t>8 (10а)</t>
  </si>
  <si>
    <t>9 (10б)</t>
  </si>
  <si>
    <t>10 (10в)</t>
  </si>
  <si>
    <t>11 (11а)</t>
  </si>
  <si>
    <t>12 (11б)</t>
  </si>
  <si>
    <t>13 (11в)</t>
  </si>
  <si>
    <t>№ п/п</t>
  </si>
  <si>
    <t>Ф.И.О. студента</t>
  </si>
  <si>
    <t>Харитонов Никита Алексеевич</t>
  </si>
  <si>
    <t>магистратура</t>
  </si>
  <si>
    <t>Хлобыстова Анастасия Олеговна</t>
  </si>
  <si>
    <t>бакалавриат</t>
  </si>
  <si>
    <t>Леонова Анна Васильевна</t>
  </si>
  <si>
    <t>Усачев Павел Александрович</t>
  </si>
  <si>
    <t>специалитет</t>
  </si>
  <si>
    <t>Игушева Людмила Александровна</t>
  </si>
  <si>
    <t>Рахимов Тимур Маратович</t>
  </si>
  <si>
    <t>Сулейманов Алексей Александрович</t>
  </si>
  <si>
    <t>Бушмелев Федор Витальевич</t>
  </si>
  <si>
    <t>Иванова Александра Борисовна</t>
  </si>
  <si>
    <t>Батраков Александр Алексеевич</t>
  </si>
  <si>
    <t>Добронравов Никита Петрович</t>
  </si>
  <si>
    <t>Губкин Павел Васильевич</t>
  </si>
  <si>
    <t>Николаев Максим Сергеевич</t>
  </si>
  <si>
    <t xml:space="preserve">Илямакова Наталья Юрьевна </t>
  </si>
  <si>
    <t>Елисеев Павел Алексеевич</t>
  </si>
  <si>
    <t>Веденчук Екатерина Александровна</t>
  </si>
  <si>
    <t>Чернышева Татьяна Юрьевна</t>
  </si>
  <si>
    <t>Бечина Анна Ильинична</t>
  </si>
  <si>
    <t>Вепрев Георгий Анатольевич</t>
  </si>
  <si>
    <t>Макаренко Екатерина Ивановна</t>
  </si>
  <si>
    <t>Григорьев Валентин Дмитриевич</t>
  </si>
  <si>
    <t>Иванов Михаил Павлович</t>
  </si>
  <si>
    <t>Тыщук Кирилл Ильич</t>
  </si>
  <si>
    <t>Чуриков Никита Сергеевич</t>
  </si>
  <si>
    <t>Слезкин Никита Евгеньевич</t>
  </si>
  <si>
    <t>Щербаков Илья Александрович</t>
  </si>
  <si>
    <t>Новиков Святослав Максимович</t>
  </si>
  <si>
    <t>Шашков Тимофей Юрьевич</t>
  </si>
  <si>
    <t>Шугайло Тимофей Сергеевич</t>
  </si>
  <si>
    <t>Нигматуллина Альфия Якубовна</t>
  </si>
  <si>
    <t>Граничин Николай Олегович</t>
  </si>
  <si>
    <t>Савельева Анастасия Юрьевна</t>
  </si>
  <si>
    <t>Маркозов Иван Дмитриевич</t>
  </si>
  <si>
    <t>Пирогов Михаил Александрович</t>
  </si>
  <si>
    <t>Зозуля Виктор Дмитриевич</t>
  </si>
  <si>
    <t>Петров Семен Андреевич</t>
  </si>
  <si>
    <t>Леонова Екатерина Олеговна</t>
  </si>
  <si>
    <t>Вежлев Арсений Евгеньевич</t>
  </si>
  <si>
    <t>Никифоров Глеб Владиславович</t>
  </si>
  <si>
    <t>Васильева Ольга Викторовна</t>
  </si>
  <si>
    <t>Логачев Андрей Николаевич</t>
  </si>
  <si>
    <t>Бакшинская Екатерина Олеговна</t>
  </si>
  <si>
    <t>Калина Алексей Игоревич</t>
  </si>
  <si>
    <t>Кравцов Вадим Викторович</t>
  </si>
  <si>
    <t>Математика, механика</t>
  </si>
  <si>
    <t>Романова Елизавета Юрьевна</t>
  </si>
  <si>
    <t>Ершов Станислав Никитович</t>
  </si>
  <si>
    <t>Мусатян Сабрина Андраниковна</t>
  </si>
  <si>
    <t>Максакова Юлия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</si>
</sst>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90" zoomScaleNormal="90" workbookViewId="0">
      <pane ySplit="3" topLeftCell="A4" activePane="bottomLeft" state="frozen"/>
      <selection pane="bottomLeft" activeCell="A52" sqref="A52:XFD52"/>
    </sheetView>
  </sheetViews>
  <sheetFormatPr defaultRowHeight="12.75" x14ac:dyDescent="0.2"/>
  <cols>
    <col min="1" max="1" width="5" style="19" customWidth="1"/>
    <col min="2" max="2" width="40.7109375" style="4" customWidth="1"/>
    <col min="3" max="3" width="17.85546875" style="19" customWidth="1"/>
    <col min="4" max="4" width="7.7109375" style="4" customWidth="1"/>
    <col min="5" max="17" width="8.7109375" style="4" customWidth="1"/>
    <col min="18" max="18" width="12.140625" style="4" customWidth="1"/>
    <col min="19" max="16384" width="9.140625" style="4"/>
  </cols>
  <sheetData>
    <row r="1" spans="1:18" ht="18.75" customHeight="1" x14ac:dyDescent="0.2">
      <c r="A1" s="23" t="s">
        <v>22</v>
      </c>
      <c r="B1" s="23" t="s">
        <v>23</v>
      </c>
      <c r="C1" s="23" t="s">
        <v>8</v>
      </c>
      <c r="D1" s="23" t="s">
        <v>0</v>
      </c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 t="s">
        <v>7</v>
      </c>
    </row>
    <row r="2" spans="1:18" ht="45.75" customHeight="1" x14ac:dyDescent="0.2">
      <c r="A2" s="23"/>
      <c r="B2" s="23"/>
      <c r="C2" s="23"/>
      <c r="D2" s="23"/>
      <c r="E2" s="23" t="s">
        <v>2</v>
      </c>
      <c r="F2" s="23"/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/>
      <c r="O2" s="23" t="s">
        <v>6</v>
      </c>
      <c r="P2" s="23"/>
      <c r="Q2" s="23"/>
      <c r="R2" s="23"/>
    </row>
    <row r="3" spans="1:18" s="6" customFormat="1" ht="53.25" customHeight="1" x14ac:dyDescent="0.25">
      <c r="A3" s="23"/>
      <c r="B3" s="23"/>
      <c r="C3" s="23"/>
      <c r="D3" s="23"/>
      <c r="E3" s="3" t="s">
        <v>9</v>
      </c>
      <c r="F3" s="3" t="s">
        <v>10</v>
      </c>
      <c r="G3" s="5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5" t="s">
        <v>21</v>
      </c>
      <c r="R3" s="23"/>
    </row>
    <row r="4" spans="1:18" s="6" customFormat="1" ht="24.75" customHeight="1" thickBot="1" x14ac:dyDescent="0.3">
      <c r="A4" s="20" t="s">
        <v>71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15" x14ac:dyDescent="0.25">
      <c r="A5" s="7">
        <v>1</v>
      </c>
      <c r="B5" s="8" t="s">
        <v>24</v>
      </c>
      <c r="C5" s="9" t="s">
        <v>25</v>
      </c>
      <c r="D5" s="9">
        <v>2</v>
      </c>
      <c r="E5" s="9">
        <v>0</v>
      </c>
      <c r="F5" s="9">
        <v>0</v>
      </c>
      <c r="G5" s="9">
        <v>0</v>
      </c>
      <c r="H5" s="9">
        <f>7+10+0</f>
        <v>17</v>
      </c>
      <c r="I5" s="9">
        <f>15+29+17+8+18+5+7+4+3</f>
        <v>106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10">
        <f t="shared" ref="R5:R36" si="0">SUM($E5:$Q5)</f>
        <v>123</v>
      </c>
    </row>
    <row r="6" spans="1:18" ht="15" x14ac:dyDescent="0.25">
      <c r="A6" s="11">
        <v>2</v>
      </c>
      <c r="B6" s="1" t="s">
        <v>26</v>
      </c>
      <c r="C6" s="2" t="s">
        <v>27</v>
      </c>
      <c r="D6" s="2">
        <v>4</v>
      </c>
      <c r="E6" s="2">
        <v>0</v>
      </c>
      <c r="F6" s="2">
        <v>0</v>
      </c>
      <c r="G6" s="2">
        <v>0</v>
      </c>
      <c r="H6" s="2">
        <v>8</v>
      </c>
      <c r="I6" s="2">
        <f>29+15+10+5+2</f>
        <v>61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12">
        <f t="shared" si="0"/>
        <v>69</v>
      </c>
    </row>
    <row r="7" spans="1:18" ht="15" x14ac:dyDescent="0.25">
      <c r="A7" s="11">
        <v>3</v>
      </c>
      <c r="B7" s="1" t="s">
        <v>28</v>
      </c>
      <c r="C7" s="2" t="s">
        <v>25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f>9+8+3+18+29</f>
        <v>67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12">
        <f t="shared" si="0"/>
        <v>67</v>
      </c>
    </row>
    <row r="8" spans="1:18" ht="15" x14ac:dyDescent="0.25">
      <c r="A8" s="11">
        <v>4</v>
      </c>
      <c r="B8" s="1" t="s">
        <v>55</v>
      </c>
      <c r="C8" s="2" t="s">
        <v>25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f xml:space="preserve"> 29+ 20 + 15</f>
        <v>64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12">
        <f t="shared" si="0"/>
        <v>64</v>
      </c>
    </row>
    <row r="9" spans="1:18" ht="15.75" thickBot="1" x14ac:dyDescent="0.3">
      <c r="A9" s="13">
        <v>5</v>
      </c>
      <c r="B9" s="14" t="s">
        <v>66</v>
      </c>
      <c r="C9" s="15" t="s">
        <v>25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f>5+2+3+3+16+8+15+9</f>
        <v>61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6">
        <f t="shared" si="0"/>
        <v>61</v>
      </c>
    </row>
    <row r="10" spans="1:18" ht="15" x14ac:dyDescent="0.25">
      <c r="A10" s="7">
        <v>6</v>
      </c>
      <c r="B10" s="8" t="s">
        <v>29</v>
      </c>
      <c r="C10" s="9" t="s">
        <v>30</v>
      </c>
      <c r="D10" s="9">
        <v>5</v>
      </c>
      <c r="E10" s="9">
        <v>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8+9+7+4.5+5</f>
        <v>33.5</v>
      </c>
      <c r="M10" s="9">
        <v>0</v>
      </c>
      <c r="N10" s="9">
        <v>0</v>
      </c>
      <c r="O10" s="9">
        <v>0</v>
      </c>
      <c r="P10" s="9">
        <f>2</f>
        <v>2</v>
      </c>
      <c r="Q10" s="9">
        <v>4</v>
      </c>
      <c r="R10" s="10">
        <f t="shared" si="0"/>
        <v>47.5</v>
      </c>
    </row>
    <row r="11" spans="1:18" ht="15" x14ac:dyDescent="0.25">
      <c r="A11" s="11">
        <v>7</v>
      </c>
      <c r="B11" s="1" t="s">
        <v>36</v>
      </c>
      <c r="C11" s="2" t="s">
        <v>30</v>
      </c>
      <c r="D11" s="2">
        <v>4</v>
      </c>
      <c r="E11" s="2">
        <v>8</v>
      </c>
      <c r="F11" s="2">
        <v>0</v>
      </c>
      <c r="G11" s="2">
        <v>0</v>
      </c>
      <c r="H11" s="2">
        <f>0+0+8</f>
        <v>8</v>
      </c>
      <c r="I11" s="2">
        <f>15+7</f>
        <v>22</v>
      </c>
      <c r="J11" s="2">
        <f>2+3+2</f>
        <v>7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12">
        <f t="shared" si="0"/>
        <v>45</v>
      </c>
    </row>
    <row r="12" spans="1:18" ht="15" x14ac:dyDescent="0.25">
      <c r="A12" s="11">
        <v>8</v>
      </c>
      <c r="B12" s="1" t="s">
        <v>31</v>
      </c>
      <c r="C12" s="2" t="s">
        <v>25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f>2+0+0</f>
        <v>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f>9+7+4+5+3</f>
        <v>28</v>
      </c>
      <c r="P12" s="2">
        <f>3+6</f>
        <v>9</v>
      </c>
      <c r="Q12" s="2">
        <v>4</v>
      </c>
      <c r="R12" s="12">
        <f t="shared" si="0"/>
        <v>43</v>
      </c>
    </row>
    <row r="13" spans="1:18" ht="15" x14ac:dyDescent="0.25">
      <c r="A13" s="11">
        <v>9</v>
      </c>
      <c r="B13" s="1" t="s">
        <v>32</v>
      </c>
      <c r="C13" s="2" t="s">
        <v>27</v>
      </c>
      <c r="D13" s="2">
        <v>3</v>
      </c>
      <c r="E13" s="2">
        <v>0</v>
      </c>
      <c r="F13" s="2">
        <v>5</v>
      </c>
      <c r="G13" s="2">
        <v>0</v>
      </c>
      <c r="H13" s="2">
        <v>8</v>
      </c>
      <c r="I13" s="2">
        <f>20+4+2</f>
        <v>26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12">
        <f t="shared" si="0"/>
        <v>39</v>
      </c>
    </row>
    <row r="14" spans="1:18" ht="15" x14ac:dyDescent="0.25">
      <c r="A14" s="11">
        <v>10</v>
      </c>
      <c r="B14" s="1" t="s">
        <v>72</v>
      </c>
      <c r="C14" s="2" t="s">
        <v>25</v>
      </c>
      <c r="D14" s="2">
        <v>1</v>
      </c>
      <c r="E14" s="2">
        <v>0</v>
      </c>
      <c r="F14" s="2">
        <v>0</v>
      </c>
      <c r="G14" s="2">
        <v>0</v>
      </c>
      <c r="H14" s="2">
        <v>8</v>
      </c>
      <c r="I14" s="2">
        <f>15+8+4.5+2</f>
        <v>29.5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12">
        <f t="shared" si="0"/>
        <v>37.5</v>
      </c>
    </row>
    <row r="15" spans="1:18" ht="15" x14ac:dyDescent="0.25">
      <c r="A15" s="11">
        <v>11</v>
      </c>
      <c r="B15" s="1" t="s">
        <v>33</v>
      </c>
      <c r="C15" s="2" t="s">
        <v>25</v>
      </c>
      <c r="D15" s="2">
        <v>1</v>
      </c>
      <c r="E15" s="2">
        <v>0</v>
      </c>
      <c r="F15" s="2">
        <v>0</v>
      </c>
      <c r="G15" s="2">
        <v>0</v>
      </c>
      <c r="H15" s="2">
        <f>10+6+4</f>
        <v>20</v>
      </c>
      <c r="I15" s="2">
        <f>9+5+3</f>
        <v>17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12">
        <f t="shared" si="0"/>
        <v>37</v>
      </c>
    </row>
    <row r="16" spans="1:18" ht="15" x14ac:dyDescent="0.25">
      <c r="A16" s="11">
        <v>12</v>
      </c>
      <c r="B16" s="1" t="s">
        <v>34</v>
      </c>
      <c r="C16" s="2" t="s">
        <v>25</v>
      </c>
      <c r="D16" s="2">
        <v>1</v>
      </c>
      <c r="E16" s="2">
        <v>0</v>
      </c>
      <c r="F16" s="2">
        <v>0</v>
      </c>
      <c r="G16" s="2">
        <v>0</v>
      </c>
      <c r="H16" s="2">
        <v>8</v>
      </c>
      <c r="I16" s="2">
        <f>18+11</f>
        <v>29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12">
        <f t="shared" si="0"/>
        <v>37</v>
      </c>
    </row>
    <row r="17" spans="1:18" ht="15" x14ac:dyDescent="0.25">
      <c r="A17" s="11">
        <v>13</v>
      </c>
      <c r="B17" s="1" t="s">
        <v>35</v>
      </c>
      <c r="C17" s="2" t="s">
        <v>27</v>
      </c>
      <c r="D17" s="2">
        <v>3</v>
      </c>
      <c r="E17" s="2">
        <v>0</v>
      </c>
      <c r="F17" s="2">
        <v>0</v>
      </c>
      <c r="G17" s="2">
        <v>0</v>
      </c>
      <c r="H17" s="2">
        <v>8</v>
      </c>
      <c r="I17" s="2">
        <f>20+7+2</f>
        <v>29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12">
        <f t="shared" si="0"/>
        <v>37</v>
      </c>
    </row>
    <row r="18" spans="1:18" ht="15" x14ac:dyDescent="0.25">
      <c r="A18" s="11">
        <v>14</v>
      </c>
      <c r="B18" s="1" t="s">
        <v>44</v>
      </c>
      <c r="C18" s="2" t="s">
        <v>25</v>
      </c>
      <c r="D18" s="2">
        <v>1</v>
      </c>
      <c r="E18" s="2">
        <v>0</v>
      </c>
      <c r="F18" s="2">
        <v>0</v>
      </c>
      <c r="G18" s="2">
        <v>2.5</v>
      </c>
      <c r="H18" s="2">
        <v>13</v>
      </c>
      <c r="I18" s="2">
        <f>10+10</f>
        <v>20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12">
        <f t="shared" si="0"/>
        <v>35.5</v>
      </c>
    </row>
    <row r="19" spans="1:18" ht="15" x14ac:dyDescent="0.25">
      <c r="A19" s="11">
        <v>15</v>
      </c>
      <c r="B19" s="1" t="s">
        <v>37</v>
      </c>
      <c r="C19" s="2" t="s">
        <v>27</v>
      </c>
      <c r="D19" s="2">
        <v>2</v>
      </c>
      <c r="E19" s="2">
        <v>8</v>
      </c>
      <c r="F19" s="2">
        <v>0</v>
      </c>
      <c r="G19" s="2">
        <f>13+8+5</f>
        <v>26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12">
        <f t="shared" si="0"/>
        <v>34</v>
      </c>
    </row>
    <row r="20" spans="1:18" ht="15" x14ac:dyDescent="0.25">
      <c r="A20" s="11">
        <v>16</v>
      </c>
      <c r="B20" s="1" t="s">
        <v>70</v>
      </c>
      <c r="C20" s="2" t="s">
        <v>30</v>
      </c>
      <c r="D20" s="2">
        <v>5</v>
      </c>
      <c r="E20" s="2">
        <v>8</v>
      </c>
      <c r="F20" s="2">
        <v>0</v>
      </c>
      <c r="G20" s="2">
        <v>0</v>
      </c>
      <c r="H20" s="2">
        <v>0</v>
      </c>
      <c r="I20" s="2">
        <f>18</f>
        <v>18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f>5+2.5</f>
        <v>7.5</v>
      </c>
      <c r="P20" s="2">
        <v>0</v>
      </c>
      <c r="Q20" s="2">
        <v>0</v>
      </c>
      <c r="R20" s="12">
        <f t="shared" si="0"/>
        <v>33.5</v>
      </c>
    </row>
    <row r="21" spans="1:18" ht="15" x14ac:dyDescent="0.25">
      <c r="A21" s="11">
        <v>17</v>
      </c>
      <c r="B21" s="1" t="s">
        <v>57</v>
      </c>
      <c r="C21" s="2" t="s">
        <v>30</v>
      </c>
      <c r="D21" s="2">
        <v>5</v>
      </c>
      <c r="E21" s="2">
        <v>8</v>
      </c>
      <c r="F21" s="2">
        <v>0</v>
      </c>
      <c r="G21" s="2">
        <v>0</v>
      </c>
      <c r="H21" s="2">
        <v>8</v>
      </c>
      <c r="I21" s="2">
        <v>15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</v>
      </c>
      <c r="Q21" s="2">
        <v>0</v>
      </c>
      <c r="R21" s="12">
        <f t="shared" si="0"/>
        <v>33</v>
      </c>
    </row>
    <row r="22" spans="1:18" ht="15" x14ac:dyDescent="0.25">
      <c r="A22" s="11">
        <v>18</v>
      </c>
      <c r="B22" s="1" t="s">
        <v>38</v>
      </c>
      <c r="C22" s="2" t="s">
        <v>27</v>
      </c>
      <c r="D22" s="2">
        <v>3</v>
      </c>
      <c r="E22" s="2">
        <v>8</v>
      </c>
      <c r="F22" s="2">
        <v>0</v>
      </c>
      <c r="G22" s="2">
        <f>11+13</f>
        <v>24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12">
        <f t="shared" si="0"/>
        <v>32</v>
      </c>
    </row>
    <row r="23" spans="1:18" ht="15" x14ac:dyDescent="0.25">
      <c r="A23" s="11">
        <v>19</v>
      </c>
      <c r="B23" s="1" t="s">
        <v>67</v>
      </c>
      <c r="C23" s="2" t="s">
        <v>30</v>
      </c>
      <c r="D23" s="2">
        <v>5</v>
      </c>
      <c r="E23" s="2">
        <v>8</v>
      </c>
      <c r="F23" s="2">
        <v>0</v>
      </c>
      <c r="G23" s="2">
        <v>0</v>
      </c>
      <c r="H23" s="2">
        <v>8</v>
      </c>
      <c r="I23" s="2">
        <v>0</v>
      </c>
      <c r="J23" s="2">
        <v>0</v>
      </c>
      <c r="K23" s="2">
        <v>15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12">
        <f t="shared" si="0"/>
        <v>31</v>
      </c>
    </row>
    <row r="24" spans="1:18" ht="15" x14ac:dyDescent="0.25">
      <c r="A24" s="11">
        <v>20</v>
      </c>
      <c r="B24" s="1" t="s">
        <v>39</v>
      </c>
      <c r="C24" s="2" t="s">
        <v>25</v>
      </c>
      <c r="D24" s="2">
        <v>1</v>
      </c>
      <c r="E24" s="2">
        <v>0</v>
      </c>
      <c r="F24" s="2">
        <v>0</v>
      </c>
      <c r="G24" s="2">
        <f>9+5</f>
        <v>14</v>
      </c>
      <c r="H24" s="2">
        <f>7</f>
        <v>7</v>
      </c>
      <c r="I24" s="2">
        <f>9</f>
        <v>9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12">
        <f t="shared" si="0"/>
        <v>30</v>
      </c>
    </row>
    <row r="25" spans="1:18" ht="15" x14ac:dyDescent="0.25">
      <c r="A25" s="11">
        <v>21</v>
      </c>
      <c r="B25" s="1" t="s">
        <v>40</v>
      </c>
      <c r="C25" s="2" t="s">
        <v>25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f>8+18</f>
        <v>26</v>
      </c>
      <c r="J25" s="2">
        <f>3+0.3+0.2</f>
        <v>3.5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12">
        <f t="shared" si="0"/>
        <v>29.5</v>
      </c>
    </row>
    <row r="26" spans="1:18" ht="15" x14ac:dyDescent="0.25">
      <c r="A26" s="11">
        <v>22</v>
      </c>
      <c r="B26" s="1" t="s">
        <v>41</v>
      </c>
      <c r="C26" s="2" t="s">
        <v>25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f>18+11</f>
        <v>29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12">
        <f t="shared" si="0"/>
        <v>29</v>
      </c>
    </row>
    <row r="27" spans="1:18" ht="15" x14ac:dyDescent="0.25">
      <c r="A27" s="11">
        <v>23</v>
      </c>
      <c r="B27" s="1" t="s">
        <v>42</v>
      </c>
      <c r="C27" s="2" t="s">
        <v>25</v>
      </c>
      <c r="D27" s="2">
        <v>2</v>
      </c>
      <c r="E27" s="2">
        <v>8</v>
      </c>
      <c r="F27" s="2">
        <v>0</v>
      </c>
      <c r="G27" s="2">
        <v>0</v>
      </c>
      <c r="H27" s="2">
        <v>0</v>
      </c>
      <c r="I27" s="2">
        <v>8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f>5+2.5</f>
        <v>7.5</v>
      </c>
      <c r="P27" s="2">
        <f>2+3</f>
        <v>5</v>
      </c>
      <c r="Q27" s="2">
        <v>0</v>
      </c>
      <c r="R27" s="12">
        <f t="shared" si="0"/>
        <v>28.5</v>
      </c>
    </row>
    <row r="28" spans="1:18" ht="15" x14ac:dyDescent="0.25">
      <c r="A28" s="11">
        <v>24</v>
      </c>
      <c r="B28" s="1" t="s">
        <v>53</v>
      </c>
      <c r="C28" s="2" t="s">
        <v>27</v>
      </c>
      <c r="D28" s="2">
        <v>3</v>
      </c>
      <c r="E28" s="2">
        <v>8</v>
      </c>
      <c r="F28" s="2">
        <v>0</v>
      </c>
      <c r="G28" s="2">
        <f>11+13+7-11</f>
        <v>20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12">
        <f t="shared" si="0"/>
        <v>28</v>
      </c>
    </row>
    <row r="29" spans="1:18" ht="15" x14ac:dyDescent="0.25">
      <c r="A29" s="11">
        <v>25</v>
      </c>
      <c r="B29" s="1" t="s">
        <v>43</v>
      </c>
      <c r="C29" s="2" t="s">
        <v>25</v>
      </c>
      <c r="D29" s="2">
        <v>1</v>
      </c>
      <c r="E29" s="2">
        <v>0</v>
      </c>
      <c r="F29" s="2">
        <v>0</v>
      </c>
      <c r="G29" s="2">
        <v>0</v>
      </c>
      <c r="H29" s="2">
        <v>8</v>
      </c>
      <c r="I29" s="2">
        <f>2+18</f>
        <v>20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12">
        <f t="shared" si="0"/>
        <v>28</v>
      </c>
    </row>
    <row r="30" spans="1:18" ht="15" x14ac:dyDescent="0.25">
      <c r="A30" s="11">
        <v>26</v>
      </c>
      <c r="B30" s="1" t="s">
        <v>50</v>
      </c>
      <c r="C30" s="2" t="s">
        <v>25</v>
      </c>
      <c r="D30" s="2">
        <v>2</v>
      </c>
      <c r="E30" s="2">
        <v>8</v>
      </c>
      <c r="F30" s="2">
        <v>0</v>
      </c>
      <c r="G30" s="2">
        <v>0</v>
      </c>
      <c r="H30" s="2">
        <v>0</v>
      </c>
      <c r="I30" s="2">
        <v>15</v>
      </c>
      <c r="J30" s="2">
        <f>0+0.3+0.2+3</f>
        <v>3.5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12">
        <f t="shared" si="0"/>
        <v>26.5</v>
      </c>
    </row>
    <row r="31" spans="1:18" ht="15" x14ac:dyDescent="0.25">
      <c r="A31" s="11">
        <v>27</v>
      </c>
      <c r="B31" s="1" t="s">
        <v>54</v>
      </c>
      <c r="C31" s="2" t="s">
        <v>27</v>
      </c>
      <c r="D31" s="2">
        <v>3</v>
      </c>
      <c r="E31" s="2">
        <v>8</v>
      </c>
      <c r="F31" s="2">
        <v>0</v>
      </c>
      <c r="G31" s="2">
        <f>11+7</f>
        <v>18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12">
        <f t="shared" si="0"/>
        <v>26</v>
      </c>
    </row>
    <row r="32" spans="1:18" ht="15" x14ac:dyDescent="0.25">
      <c r="A32" s="11">
        <v>28</v>
      </c>
      <c r="B32" s="1" t="s">
        <v>68</v>
      </c>
      <c r="C32" s="2" t="s">
        <v>25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18</v>
      </c>
      <c r="J32" s="2">
        <f>2+1.5+0.5</f>
        <v>4</v>
      </c>
      <c r="K32" s="2">
        <v>0</v>
      </c>
      <c r="L32" s="2">
        <v>0</v>
      </c>
      <c r="M32" s="2">
        <v>0</v>
      </c>
      <c r="N32" s="2">
        <f>2+1+0.5</f>
        <v>3.5</v>
      </c>
      <c r="O32" s="2">
        <v>0</v>
      </c>
      <c r="P32" s="2">
        <v>0</v>
      </c>
      <c r="Q32" s="2">
        <v>0</v>
      </c>
      <c r="R32" s="12">
        <f t="shared" si="0"/>
        <v>25.5</v>
      </c>
    </row>
    <row r="33" spans="1:18" ht="15" x14ac:dyDescent="0.25">
      <c r="A33" s="11">
        <v>29</v>
      </c>
      <c r="B33" s="1" t="s">
        <v>45</v>
      </c>
      <c r="C33" s="2" t="s">
        <v>27</v>
      </c>
      <c r="D33" s="2">
        <v>2</v>
      </c>
      <c r="E33" s="2">
        <v>8</v>
      </c>
      <c r="F33" s="2">
        <v>0</v>
      </c>
      <c r="G33" s="2">
        <f>13+4</f>
        <v>17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12">
        <f t="shared" si="0"/>
        <v>25</v>
      </c>
    </row>
    <row r="34" spans="1:18" ht="15" x14ac:dyDescent="0.25">
      <c r="A34" s="11">
        <v>30</v>
      </c>
      <c r="B34" s="1" t="s">
        <v>46</v>
      </c>
      <c r="C34" s="2" t="s">
        <v>30</v>
      </c>
      <c r="D34" s="2">
        <v>5</v>
      </c>
      <c r="E34" s="2">
        <v>8</v>
      </c>
      <c r="F34" s="2">
        <v>0</v>
      </c>
      <c r="G34" s="2">
        <v>0</v>
      </c>
      <c r="H34" s="2">
        <f>8+5+3</f>
        <v>16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12">
        <f t="shared" si="0"/>
        <v>24</v>
      </c>
    </row>
    <row r="35" spans="1:18" ht="15" x14ac:dyDescent="0.25">
      <c r="A35" s="11">
        <v>31</v>
      </c>
      <c r="B35" s="1" t="s">
        <v>58</v>
      </c>
      <c r="C35" s="2" t="s">
        <v>25</v>
      </c>
      <c r="D35" s="2">
        <v>2</v>
      </c>
      <c r="E35" s="2">
        <v>0</v>
      </c>
      <c r="F35" s="2">
        <v>0</v>
      </c>
      <c r="G35" s="2">
        <v>0</v>
      </c>
      <c r="H35" s="2">
        <f>5+8</f>
        <v>13</v>
      </c>
      <c r="I35" s="2">
        <f>2+1.3+2+0.7+1.3+2+0+1.8+0.7-1.3</f>
        <v>10.5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12">
        <f t="shared" si="0"/>
        <v>23.5</v>
      </c>
    </row>
    <row r="36" spans="1:18" ht="15" x14ac:dyDescent="0.25">
      <c r="A36" s="11">
        <v>32</v>
      </c>
      <c r="B36" s="1" t="s">
        <v>56</v>
      </c>
      <c r="C36" s="2" t="s">
        <v>25</v>
      </c>
      <c r="D36" s="2">
        <v>2</v>
      </c>
      <c r="E36" s="2">
        <v>8</v>
      </c>
      <c r="F36" s="2">
        <v>0</v>
      </c>
      <c r="G36" s="2">
        <v>0</v>
      </c>
      <c r="H36" s="2">
        <v>8</v>
      </c>
      <c r="I36" s="2">
        <f>5+2</f>
        <v>7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12">
        <f t="shared" si="0"/>
        <v>23</v>
      </c>
    </row>
    <row r="37" spans="1:18" ht="15" x14ac:dyDescent="0.25">
      <c r="A37" s="11">
        <v>33</v>
      </c>
      <c r="B37" s="1" t="s">
        <v>47</v>
      </c>
      <c r="C37" s="2" t="s">
        <v>25</v>
      </c>
      <c r="D37" s="2">
        <v>2</v>
      </c>
      <c r="E37" s="2">
        <v>8</v>
      </c>
      <c r="F37" s="2">
        <v>0</v>
      </c>
      <c r="G37" s="2">
        <v>0</v>
      </c>
      <c r="H37" s="2">
        <v>0</v>
      </c>
      <c r="I37" s="2">
        <v>15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12">
        <f t="shared" ref="R37:R52" si="1">SUM($E37:$Q37)</f>
        <v>23</v>
      </c>
    </row>
    <row r="38" spans="1:18" ht="15" x14ac:dyDescent="0.25">
      <c r="A38" s="11">
        <v>34</v>
      </c>
      <c r="B38" s="1" t="s">
        <v>73</v>
      </c>
      <c r="C38" s="2" t="s">
        <v>30</v>
      </c>
      <c r="D38" s="2">
        <v>5</v>
      </c>
      <c r="E38" s="2">
        <v>8</v>
      </c>
      <c r="F38" s="2">
        <v>0</v>
      </c>
      <c r="G38" s="2">
        <f>13+1.5</f>
        <v>14.5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12">
        <f t="shared" si="1"/>
        <v>22.5</v>
      </c>
    </row>
    <row r="39" spans="1:18" ht="15" x14ac:dyDescent="0.25">
      <c r="A39" s="11">
        <v>35</v>
      </c>
      <c r="B39" s="1" t="s">
        <v>61</v>
      </c>
      <c r="C39" s="2" t="s">
        <v>30</v>
      </c>
      <c r="D39" s="2">
        <v>2</v>
      </c>
      <c r="E39" s="2">
        <v>8</v>
      </c>
      <c r="F39" s="2">
        <v>0</v>
      </c>
      <c r="G39" s="2">
        <v>0</v>
      </c>
      <c r="H39" s="2">
        <v>0</v>
      </c>
      <c r="I39" s="2">
        <v>0</v>
      </c>
      <c r="J39" s="2">
        <f>11+3</f>
        <v>14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12">
        <f t="shared" si="1"/>
        <v>22</v>
      </c>
    </row>
    <row r="40" spans="1:18" ht="15" x14ac:dyDescent="0.25">
      <c r="A40" s="11">
        <v>36</v>
      </c>
      <c r="B40" s="1" t="s">
        <v>48</v>
      </c>
      <c r="C40" s="2" t="s">
        <v>27</v>
      </c>
      <c r="D40" s="2">
        <v>2</v>
      </c>
      <c r="E40" s="2">
        <v>0</v>
      </c>
      <c r="F40" s="2">
        <v>0</v>
      </c>
      <c r="G40" s="2">
        <f>13+5+1.5+2+0</f>
        <v>21.5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12">
        <f t="shared" si="1"/>
        <v>21.5</v>
      </c>
    </row>
    <row r="41" spans="1:18" ht="15" x14ac:dyDescent="0.25">
      <c r="A41" s="11">
        <v>37</v>
      </c>
      <c r="B41" s="1" t="s">
        <v>49</v>
      </c>
      <c r="C41" s="2" t="s">
        <v>27</v>
      </c>
      <c r="D41" s="2">
        <v>2</v>
      </c>
      <c r="E41" s="2">
        <v>8</v>
      </c>
      <c r="F41" s="2">
        <v>0</v>
      </c>
      <c r="G41" s="2">
        <v>13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12">
        <f t="shared" si="1"/>
        <v>21</v>
      </c>
    </row>
    <row r="42" spans="1:18" ht="15.75" thickBot="1" x14ac:dyDescent="0.3">
      <c r="A42" s="13">
        <v>38</v>
      </c>
      <c r="B42" s="14" t="s">
        <v>75</v>
      </c>
      <c r="C42" s="15" t="s">
        <v>30</v>
      </c>
      <c r="D42" s="15">
        <v>4</v>
      </c>
      <c r="E42" s="15">
        <v>8</v>
      </c>
      <c r="F42" s="15">
        <v>0</v>
      </c>
      <c r="G42" s="15">
        <v>0</v>
      </c>
      <c r="H42" s="15">
        <v>13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6">
        <f t="shared" si="1"/>
        <v>21</v>
      </c>
    </row>
    <row r="43" spans="1:18" ht="15" x14ac:dyDescent="0.25">
      <c r="A43" s="7">
        <v>39</v>
      </c>
      <c r="B43" s="8" t="s">
        <v>60</v>
      </c>
      <c r="C43" s="9" t="s">
        <v>30</v>
      </c>
      <c r="D43" s="9">
        <v>4</v>
      </c>
      <c r="E43" s="9">
        <v>8</v>
      </c>
      <c r="F43" s="9">
        <v>0</v>
      </c>
      <c r="G43" s="9">
        <v>0</v>
      </c>
      <c r="H43" s="9">
        <v>0</v>
      </c>
      <c r="I43" s="9">
        <f>9</f>
        <v>9</v>
      </c>
      <c r="J43" s="9">
        <v>4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0">
        <f t="shared" si="1"/>
        <v>21</v>
      </c>
    </row>
    <row r="44" spans="1:18" ht="15" x14ac:dyDescent="0.25">
      <c r="A44" s="11">
        <v>40</v>
      </c>
      <c r="B44" s="1" t="s">
        <v>62</v>
      </c>
      <c r="C44" s="2" t="s">
        <v>27</v>
      </c>
      <c r="D44" s="2">
        <v>3</v>
      </c>
      <c r="E44" s="2">
        <v>8</v>
      </c>
      <c r="F44" s="2">
        <v>0</v>
      </c>
      <c r="G44" s="2">
        <v>12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12">
        <f t="shared" si="1"/>
        <v>20</v>
      </c>
    </row>
    <row r="45" spans="1:18" ht="15" x14ac:dyDescent="0.25">
      <c r="A45" s="11">
        <v>41</v>
      </c>
      <c r="B45" s="1" t="s">
        <v>51</v>
      </c>
      <c r="C45" s="2" t="s">
        <v>25</v>
      </c>
      <c r="D45" s="2">
        <v>1</v>
      </c>
      <c r="E45" s="2">
        <v>0</v>
      </c>
      <c r="F45" s="2">
        <v>0</v>
      </c>
      <c r="G45" s="2">
        <v>0</v>
      </c>
      <c r="H45" s="2">
        <f>10+6+4</f>
        <v>20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12">
        <f t="shared" si="1"/>
        <v>20</v>
      </c>
    </row>
    <row r="46" spans="1:18" ht="15" x14ac:dyDescent="0.25">
      <c r="A46" s="11">
        <v>42</v>
      </c>
      <c r="B46" s="1" t="s">
        <v>52</v>
      </c>
      <c r="C46" s="2" t="s">
        <v>30</v>
      </c>
      <c r="D46" s="2">
        <v>3</v>
      </c>
      <c r="E46" s="2">
        <v>8</v>
      </c>
      <c r="F46" s="2">
        <v>0</v>
      </c>
      <c r="G46" s="2">
        <f>11+0</f>
        <v>11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12">
        <f t="shared" si="1"/>
        <v>19</v>
      </c>
    </row>
    <row r="47" spans="1:18" ht="15.75" thickBot="1" x14ac:dyDescent="0.3">
      <c r="A47" s="13">
        <v>43</v>
      </c>
      <c r="B47" s="14" t="s">
        <v>59</v>
      </c>
      <c r="C47" s="15" t="s">
        <v>30</v>
      </c>
      <c r="D47" s="15">
        <v>3</v>
      </c>
      <c r="E47" s="15">
        <v>8</v>
      </c>
      <c r="F47" s="15">
        <v>0</v>
      </c>
      <c r="G47" s="15">
        <v>0</v>
      </c>
      <c r="H47" s="15">
        <v>0</v>
      </c>
      <c r="I47" s="15">
        <v>7</v>
      </c>
      <c r="J47" s="15">
        <f>0+3+1</f>
        <v>4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6">
        <f t="shared" si="1"/>
        <v>19</v>
      </c>
    </row>
    <row r="48" spans="1:18" ht="15" x14ac:dyDescent="0.25">
      <c r="A48" s="7">
        <v>44</v>
      </c>
      <c r="B48" s="8" t="s">
        <v>63</v>
      </c>
      <c r="C48" s="9" t="s">
        <v>30</v>
      </c>
      <c r="D48" s="9">
        <v>3</v>
      </c>
      <c r="E48" s="9">
        <v>0</v>
      </c>
      <c r="F48" s="9">
        <v>0</v>
      </c>
      <c r="G48" s="9">
        <v>11</v>
      </c>
      <c r="H48" s="9">
        <v>8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0">
        <f t="shared" si="1"/>
        <v>19</v>
      </c>
    </row>
    <row r="49" spans="1:18" ht="15" x14ac:dyDescent="0.25">
      <c r="A49" s="11">
        <v>45</v>
      </c>
      <c r="B49" s="1" t="s">
        <v>65</v>
      </c>
      <c r="C49" s="2" t="s">
        <v>30</v>
      </c>
      <c r="D49" s="2">
        <v>4</v>
      </c>
      <c r="E49" s="2">
        <v>0</v>
      </c>
      <c r="F49" s="2">
        <v>0</v>
      </c>
      <c r="G49" s="2">
        <v>0</v>
      </c>
      <c r="H49" s="2">
        <f>8+5</f>
        <v>13</v>
      </c>
      <c r="I49" s="2">
        <f>4+2</f>
        <v>6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12">
        <f t="shared" si="1"/>
        <v>19</v>
      </c>
    </row>
    <row r="50" spans="1:18" ht="15" x14ac:dyDescent="0.25">
      <c r="A50" s="11">
        <v>46</v>
      </c>
      <c r="B50" s="1" t="s">
        <v>64</v>
      </c>
      <c r="C50" s="2" t="s">
        <v>25</v>
      </c>
      <c r="D50" s="2">
        <v>2</v>
      </c>
      <c r="E50" s="2">
        <v>0</v>
      </c>
      <c r="F50" s="2">
        <v>0</v>
      </c>
      <c r="G50" s="2">
        <v>0</v>
      </c>
      <c r="H50" s="2">
        <v>10</v>
      </c>
      <c r="I50" s="2">
        <v>9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12">
        <f t="shared" si="1"/>
        <v>19</v>
      </c>
    </row>
    <row r="51" spans="1:18" ht="15" x14ac:dyDescent="0.25">
      <c r="A51" s="11">
        <v>47</v>
      </c>
      <c r="B51" s="1" t="s">
        <v>74</v>
      </c>
      <c r="C51" s="2" t="s">
        <v>27</v>
      </c>
      <c r="D51" s="2">
        <v>4</v>
      </c>
      <c r="E51" s="2">
        <v>0</v>
      </c>
      <c r="F51" s="2">
        <v>0</v>
      </c>
      <c r="G51" s="2">
        <v>9</v>
      </c>
      <c r="H51" s="2">
        <v>0</v>
      </c>
      <c r="I51" s="2">
        <v>9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12">
        <f t="shared" si="1"/>
        <v>18</v>
      </c>
    </row>
    <row r="52" spans="1:18" ht="15.75" thickBot="1" x14ac:dyDescent="0.3">
      <c r="A52" s="13">
        <v>48</v>
      </c>
      <c r="B52" s="14" t="s">
        <v>69</v>
      </c>
      <c r="C52" s="15" t="s">
        <v>25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5">
        <v>18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>
        <f t="shared" si="1"/>
        <v>18</v>
      </c>
    </row>
    <row r="53" spans="1:18" x14ac:dyDescent="0.2">
      <c r="A53" s="17"/>
      <c r="B53" s="18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">
      <c r="A54" s="17"/>
      <c r="B54" s="18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">
      <c r="A55" s="17"/>
      <c r="B55" s="18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">
      <c r="A56" s="17"/>
      <c r="B56" s="18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">
      <c r="A57" s="17"/>
      <c r="B57" s="18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</sheetData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37" right="0.81" top="1.17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Сырчикова Татьяна Валерьевна</cp:lastModifiedBy>
  <cp:lastPrinted>2019-02-08T16:32:17Z</cp:lastPrinted>
  <dcterms:created xsi:type="dcterms:W3CDTF">2012-10-09T08:12:30Z</dcterms:created>
  <dcterms:modified xsi:type="dcterms:W3CDTF">2019-04-15T14:50:21Z</dcterms:modified>
</cp:coreProperties>
</file>