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thsrvdec\URM\ЖД\ПГАС\2018\весна\до_Апелляции\"/>
    </mc:Choice>
  </mc:AlternateContent>
  <bookViews>
    <workbookView xWindow="0" yWindow="0" windowWidth="38400" windowHeight="17835"/>
  </bookViews>
  <sheets>
    <sheet name="Лист1" sheetId="1" r:id="rId1"/>
  </sheets>
  <definedNames>
    <definedName name="_xlnm._FilterDatabase" localSheetId="0" hidden="1">Лист1!$E$3:$Q$65</definedName>
  </definedNames>
  <calcPr calcId="152511"/>
</workbook>
</file>

<file path=xl/calcChain.xml><?xml version="1.0" encoding="utf-8"?>
<calcChain xmlns="http://schemas.openxmlformats.org/spreadsheetml/2006/main">
  <c r="R65" i="1" l="1"/>
  <c r="R64" i="1"/>
  <c r="R63" i="1"/>
  <c r="R62" i="1"/>
  <c r="R61" i="1"/>
  <c r="R60" i="1"/>
  <c r="R59" i="1"/>
  <c r="R58" i="1"/>
  <c r="R57" i="1"/>
  <c r="R56" i="1"/>
  <c r="R55" i="1"/>
  <c r="I54" i="1"/>
  <c r="R54" i="1" s="1"/>
  <c r="R53" i="1"/>
  <c r="R52" i="1"/>
  <c r="R51" i="1"/>
  <c r="R50" i="1"/>
  <c r="R49" i="1"/>
  <c r="I49" i="1"/>
  <c r="I48" i="1"/>
  <c r="R48" i="1" s="1"/>
  <c r="R47" i="1"/>
  <c r="R46" i="1"/>
  <c r="R45" i="1"/>
  <c r="R44" i="1"/>
  <c r="I43" i="1"/>
  <c r="R43" i="1" s="1"/>
  <c r="R42" i="1"/>
  <c r="R41" i="1"/>
  <c r="R40" i="1"/>
  <c r="I39" i="1"/>
  <c r="R39" i="1" s="1"/>
  <c r="R38" i="1"/>
  <c r="R37" i="1"/>
  <c r="R36" i="1"/>
  <c r="I35" i="1"/>
  <c r="R35" i="1" s="1"/>
  <c r="R34" i="1"/>
  <c r="I33" i="1"/>
  <c r="R33" i="1" s="1"/>
  <c r="R32" i="1"/>
  <c r="I32" i="1"/>
  <c r="I31" i="1"/>
  <c r="R31" i="1" s="1"/>
  <c r="R30" i="1"/>
  <c r="R29" i="1"/>
  <c r="I28" i="1"/>
  <c r="R28" i="1" s="1"/>
  <c r="R27" i="1"/>
  <c r="I25" i="1"/>
  <c r="R25" i="1" s="1"/>
  <c r="R24" i="1"/>
  <c r="I23" i="1"/>
  <c r="R23" i="1" s="1"/>
  <c r="R22" i="1"/>
  <c r="I21" i="1"/>
  <c r="R21" i="1" s="1"/>
  <c r="I20" i="1"/>
  <c r="R20" i="1" s="1"/>
  <c r="I19" i="1"/>
  <c r="R19" i="1" s="1"/>
  <c r="I18" i="1"/>
  <c r="R18" i="1" s="1"/>
  <c r="I17" i="1"/>
  <c r="R17" i="1" s="1"/>
  <c r="I16" i="1"/>
  <c r="R16" i="1" s="1"/>
  <c r="R15" i="1"/>
  <c r="R14" i="1"/>
  <c r="I13" i="1"/>
  <c r="H13" i="1"/>
  <c r="I12" i="1"/>
  <c r="R12" i="1" s="1"/>
  <c r="R11" i="1"/>
  <c r="I10" i="1"/>
  <c r="R10" i="1" s="1"/>
  <c r="R9" i="1"/>
  <c r="R8" i="1"/>
  <c r="I8" i="1"/>
  <c r="I7" i="1"/>
  <c r="R7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R5" i="1"/>
  <c r="R13" i="1" l="1"/>
</calcChain>
</file>

<file path=xl/sharedStrings.xml><?xml version="1.0" encoding="utf-8"?>
<sst xmlns="http://schemas.openxmlformats.org/spreadsheetml/2006/main" count="147" uniqueCount="88">
  <si>
    <t>п/п №</t>
  </si>
  <si>
    <t>Ф.И.О.</t>
  </si>
  <si>
    <t>Уровень</t>
  </si>
  <si>
    <t>Курс</t>
  </si>
  <si>
    <t>Виды деятельности</t>
  </si>
  <si>
    <t>Суммарный 
балл</t>
  </si>
  <si>
    <t>Учебная 
деятельность</t>
  </si>
  <si>
    <t>Научно- 
исследовательская 
деятельность</t>
  </si>
  <si>
    <t>Общественная  
деятельность</t>
  </si>
  <si>
    <t>Культурно-творческая 
деятельность</t>
  </si>
  <si>
    <t>Спортивная
 деятельность</t>
  </si>
  <si>
    <t>7а </t>
  </si>
  <si>
    <t>7б 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</si>
  <si>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</si>
  <si>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</si>
  <si>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</si>
  <si>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</si>
  <si>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</si>
  <si>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</si>
  <si>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</si>
  <si>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</si>
  <si>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</si>
  <si>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</si>
  <si>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</si>
  <si>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Елисеев Илья Александрович</t>
  </si>
  <si>
    <t>магистратура</t>
  </si>
  <si>
    <t>Слюсаренко Мария Александровна</t>
  </si>
  <si>
    <t>Сахоненков Сергей Сергеевич</t>
  </si>
  <si>
    <t>Танковская Светлана Александровна</t>
  </si>
  <si>
    <t>Газарян Альберт Владимирович</t>
  </si>
  <si>
    <t>Тарасов Артем Вячеславович</t>
  </si>
  <si>
    <t>Лихолетова Марина Владимировна</t>
  </si>
  <si>
    <t>Носов Павел Алексеевич</t>
  </si>
  <si>
    <t>Добровский  Алексей Юрьевич</t>
  </si>
  <si>
    <t>Савин Андрей Владимирович</t>
  </si>
  <si>
    <t>Ильясова Юлия Викторовна</t>
  </si>
  <si>
    <t>Архипов Дмитрий Николаевич</t>
  </si>
  <si>
    <t>Аникьева Анастасия Эдуардовна</t>
  </si>
  <si>
    <t>Мельникова Наталья Владимировна</t>
  </si>
  <si>
    <t>Шоев Владислав Иванович</t>
  </si>
  <si>
    <t>Ренев Максим Евгеньевич</t>
  </si>
  <si>
    <t>бакалавриат</t>
  </si>
  <si>
    <t>Борздун Наталья Игоревна</t>
  </si>
  <si>
    <t>Самойлов Илья Сергеевич</t>
  </si>
  <si>
    <t>Григорьев Евгений Анатольевич</t>
  </si>
  <si>
    <t>Естюнин Дмитрий Алексеевич</t>
  </si>
  <si>
    <t>Прохорова Дарья Сергеевна</t>
  </si>
  <si>
    <t>Дмитриенко Даниил Игоревич</t>
  </si>
  <si>
    <t>Андреева Анастасия Алексеевна</t>
  </si>
  <si>
    <t>Тымченко Екатерина Евгеньевна</t>
  </si>
  <si>
    <t>Жаровов Дмитрий Анатольевич</t>
  </si>
  <si>
    <t>Саликов Владислав Андреевич</t>
  </si>
  <si>
    <t>Новиков Роман Геннадьевич</t>
  </si>
  <si>
    <t>Фока Стефани Чарльзовна</t>
  </si>
  <si>
    <t>Бойко Оксана Сергеевна</t>
  </si>
  <si>
    <t>Костин Михаил Александрович</t>
  </si>
  <si>
    <t>Касатиков Сергей Алексеевич</t>
  </si>
  <si>
    <t>Родикова Екатерина Сергеевна</t>
  </si>
  <si>
    <t>Гузь Владимир Степанович</t>
  </si>
  <si>
    <t>Курицын Александр Геннадьевич</t>
  </si>
  <si>
    <t>Мухамадьяров Евгений Ильич</t>
  </si>
  <si>
    <t>Шапиро Дмитрий Дмитриевич</t>
  </si>
  <si>
    <t>Винокуров Никита Алексеевич</t>
  </si>
  <si>
    <t>Белокурова Светлана Николаевна</t>
  </si>
  <si>
    <t>Ахмади Тара</t>
  </si>
  <si>
    <t>Шапенков Севастьян Владимирович</t>
  </si>
  <si>
    <t>Шеховцов Федор Викторович</t>
  </si>
  <si>
    <t>Насртдинова Анжелика Альфридовна</t>
  </si>
  <si>
    <t>Азарова Любовь Александровна</t>
  </si>
  <si>
    <t>Шувалов Андрей Анатольевич</t>
  </si>
  <si>
    <t>Кайгородов Михаил Юрьевич</t>
  </si>
  <si>
    <t xml:space="preserve">магистратура </t>
  </si>
  <si>
    <t>Марковский Павел Юрьевич</t>
  </si>
  <si>
    <t>Тихомиров Роман Алексеевич</t>
  </si>
  <si>
    <t xml:space="preserve">Суслопарова Анна Евгеньевна </t>
  </si>
  <si>
    <t>Горшкова Надежда Викторовна</t>
  </si>
  <si>
    <t>Иевлев Павел Николаевич</t>
  </si>
  <si>
    <t>Аксёнова Елена Сергеевна</t>
  </si>
  <si>
    <t>Лукашова Ирина Игоревна</t>
  </si>
  <si>
    <t>Байбулов Ильнур Вильевич</t>
  </si>
  <si>
    <t>Беляева Анна Дмитриевна</t>
  </si>
  <si>
    <t>Изотова Екатерина Александровна</t>
  </si>
  <si>
    <t>Ерошкин Юрий Андреевич</t>
  </si>
  <si>
    <t>Гордюшин Денис Сергеевич</t>
  </si>
  <si>
    <t>Фатеева Елизавета Сергеевна</t>
  </si>
  <si>
    <t>Иванов Александр Валентинович</t>
  </si>
  <si>
    <t>Харук Наталья Вячеславовна</t>
  </si>
  <si>
    <t>Физика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</si>
</sst>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6" xfId="0" applyFont="1" applyBorder="1" applyAlignment="1"/>
    <xf numFmtId="0" fontId="1" fillId="0" borderId="6" xfId="0" applyFont="1" applyBorder="1"/>
    <xf numFmtId="0" fontId="1" fillId="0" borderId="0" xfId="0" applyFont="1" applyAlignment="1"/>
    <xf numFmtId="0" fontId="1" fillId="0" borderId="5" xfId="0" applyFont="1" applyBorder="1"/>
    <xf numFmtId="0" fontId="1" fillId="0" borderId="5" xfId="0" applyFont="1" applyBorder="1" applyAlignment="1"/>
    <xf numFmtId="0" fontId="0" fillId="0" borderId="6" xfId="0" applyBorder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8" xfId="0" applyFont="1" applyBorder="1" applyAlignment="1"/>
    <xf numFmtId="0" fontId="2" fillId="0" borderId="6" xfId="0" applyFont="1" applyBorder="1" applyAlignment="1"/>
    <xf numFmtId="0" fontId="3" fillId="0" borderId="6" xfId="0" applyFont="1" applyBorder="1"/>
    <xf numFmtId="0" fontId="2" fillId="0" borderId="8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41</xdr:row>
      <xdr:rowOff>38100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7324725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tabSelected="1" topLeftCell="A3" workbookViewId="0">
      <selection activeCell="T28" sqref="T28"/>
    </sheetView>
  </sheetViews>
  <sheetFormatPr defaultColWidth="14.42578125" defaultRowHeight="15.75" customHeight="1" x14ac:dyDescent="0.2"/>
  <cols>
    <col min="1" max="1" width="3.7109375" customWidth="1"/>
    <col min="2" max="2" width="34.28515625" customWidth="1"/>
    <col min="4" max="4" width="5.7109375" customWidth="1"/>
    <col min="5" max="5" width="7.28515625" customWidth="1"/>
    <col min="6" max="7" width="7" customWidth="1"/>
    <col min="8" max="8" width="9" customWidth="1"/>
    <col min="9" max="9" width="9.42578125" customWidth="1"/>
    <col min="10" max="10" width="8.28515625" customWidth="1"/>
    <col min="11" max="11" width="8.140625" customWidth="1"/>
    <col min="12" max="15" width="7.5703125" customWidth="1"/>
    <col min="16" max="16" width="8" customWidth="1"/>
    <col min="17" max="17" width="8.28515625" customWidth="1"/>
  </cols>
  <sheetData>
    <row r="1" spans="1:18" ht="21" customHeight="1" x14ac:dyDescent="0.2">
      <c r="A1" s="19" t="s">
        <v>0</v>
      </c>
      <c r="B1" s="19" t="s">
        <v>1</v>
      </c>
      <c r="C1" s="19" t="s">
        <v>2</v>
      </c>
      <c r="D1" s="19" t="s">
        <v>3</v>
      </c>
      <c r="E1" s="16" t="s">
        <v>4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7"/>
      <c r="R1" s="19" t="s">
        <v>5</v>
      </c>
    </row>
    <row r="2" spans="1:18" ht="48" customHeight="1" x14ac:dyDescent="0.2">
      <c r="A2" s="20"/>
      <c r="B2" s="22"/>
      <c r="C2" s="22"/>
      <c r="D2" s="22"/>
      <c r="E2" s="16" t="s">
        <v>6</v>
      </c>
      <c r="F2" s="18"/>
      <c r="G2" s="17"/>
      <c r="H2" s="16" t="s">
        <v>7</v>
      </c>
      <c r="I2" s="17"/>
      <c r="J2" s="16" t="s">
        <v>8</v>
      </c>
      <c r="K2" s="17"/>
      <c r="L2" s="16" t="s">
        <v>9</v>
      </c>
      <c r="M2" s="18"/>
      <c r="N2" s="17"/>
      <c r="O2" s="16" t="s">
        <v>10</v>
      </c>
      <c r="P2" s="18"/>
      <c r="Q2" s="17"/>
      <c r="R2" s="22"/>
    </row>
    <row r="3" spans="1:18" ht="20.45" customHeight="1" x14ac:dyDescent="0.2">
      <c r="A3" s="21"/>
      <c r="B3" s="23"/>
      <c r="C3" s="23"/>
      <c r="D3" s="23"/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7" t="s">
        <v>23</v>
      </c>
      <c r="R3" s="23"/>
    </row>
    <row r="4" spans="1:18" ht="20.45" customHeight="1" x14ac:dyDescent="0.2">
      <c r="A4" s="13" t="s">
        <v>87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ht="12.75" x14ac:dyDescent="0.2">
      <c r="A5" s="1">
        <v>1</v>
      </c>
      <c r="B5" s="10" t="s">
        <v>24</v>
      </c>
      <c r="C5" s="1" t="s">
        <v>25</v>
      </c>
      <c r="D5" s="24">
        <v>2</v>
      </c>
      <c r="E5" s="24">
        <v>0</v>
      </c>
      <c r="F5" s="24">
        <v>0</v>
      </c>
      <c r="G5" s="24">
        <v>0</v>
      </c>
      <c r="H5" s="24">
        <v>0</v>
      </c>
      <c r="I5" s="24">
        <v>126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f>SUM(E5:Q5)</f>
        <v>126</v>
      </c>
    </row>
    <row r="6" spans="1:18" ht="12.75" x14ac:dyDescent="0.2">
      <c r="A6" s="2">
        <f t="shared" ref="A6:A65" si="0">A5+1</f>
        <v>2</v>
      </c>
      <c r="B6" s="11" t="s">
        <v>85</v>
      </c>
      <c r="C6" s="6" t="s">
        <v>25</v>
      </c>
      <c r="D6" s="25">
        <v>2</v>
      </c>
      <c r="E6" s="25">
        <v>10</v>
      </c>
      <c r="F6" s="24">
        <v>0</v>
      </c>
      <c r="G6" s="25">
        <v>4</v>
      </c>
      <c r="H6" s="25">
        <v>3</v>
      </c>
      <c r="I6" s="25">
        <v>96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5">
        <v>113</v>
      </c>
    </row>
    <row r="7" spans="1:18" ht="12.75" x14ac:dyDescent="0.2">
      <c r="A7" s="2">
        <f t="shared" si="0"/>
        <v>3</v>
      </c>
      <c r="B7" s="10" t="s">
        <v>26</v>
      </c>
      <c r="C7" s="1" t="s">
        <v>25</v>
      </c>
      <c r="D7" s="24">
        <v>2</v>
      </c>
      <c r="E7" s="24">
        <v>0</v>
      </c>
      <c r="F7" s="24">
        <v>0</v>
      </c>
      <c r="G7" s="24">
        <v>2</v>
      </c>
      <c r="H7" s="24">
        <v>7</v>
      </c>
      <c r="I7" s="24">
        <f>14*1.5+16+20+10*1.5</f>
        <v>72</v>
      </c>
      <c r="J7" s="24">
        <v>0</v>
      </c>
      <c r="K7" s="24">
        <v>0</v>
      </c>
      <c r="L7" s="24">
        <v>2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f t="shared" ref="R7:R13" si="1">SUM(E7:Q7)</f>
        <v>83</v>
      </c>
    </row>
    <row r="8" spans="1:18" ht="12.75" x14ac:dyDescent="0.2">
      <c r="A8" s="2">
        <f t="shared" si="0"/>
        <v>4</v>
      </c>
      <c r="B8" s="10" t="s">
        <v>27</v>
      </c>
      <c r="C8" s="1" t="s">
        <v>25</v>
      </c>
      <c r="D8" s="24">
        <v>2</v>
      </c>
      <c r="E8" s="24">
        <v>10</v>
      </c>
      <c r="F8" s="24">
        <v>0</v>
      </c>
      <c r="G8" s="24">
        <v>0</v>
      </c>
      <c r="H8" s="24">
        <v>0</v>
      </c>
      <c r="I8" s="24">
        <f>10+48+14</f>
        <v>72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f t="shared" si="1"/>
        <v>82</v>
      </c>
    </row>
    <row r="9" spans="1:18" ht="12.75" x14ac:dyDescent="0.2">
      <c r="A9" s="2">
        <f t="shared" si="0"/>
        <v>5</v>
      </c>
      <c r="B9" s="10" t="s">
        <v>28</v>
      </c>
      <c r="C9" s="1" t="s">
        <v>25</v>
      </c>
      <c r="D9" s="24">
        <v>2</v>
      </c>
      <c r="E9" s="24">
        <v>0</v>
      </c>
      <c r="F9" s="24">
        <v>0</v>
      </c>
      <c r="G9" s="24">
        <v>0</v>
      </c>
      <c r="H9" s="24">
        <v>0</v>
      </c>
      <c r="I9" s="24">
        <v>78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f t="shared" si="1"/>
        <v>78</v>
      </c>
    </row>
    <row r="10" spans="1:18" ht="12.75" x14ac:dyDescent="0.2">
      <c r="A10" s="2">
        <f t="shared" si="0"/>
        <v>6</v>
      </c>
      <c r="B10" s="10" t="s">
        <v>29</v>
      </c>
      <c r="C10" s="1" t="s">
        <v>25</v>
      </c>
      <c r="D10" s="24">
        <v>2</v>
      </c>
      <c r="E10" s="24">
        <v>0</v>
      </c>
      <c r="F10" s="24">
        <v>0</v>
      </c>
      <c r="G10" s="24">
        <v>0</v>
      </c>
      <c r="H10" s="24">
        <v>0</v>
      </c>
      <c r="I10" s="24">
        <f>32+24+20</f>
        <v>76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f t="shared" si="1"/>
        <v>76</v>
      </c>
    </row>
    <row r="11" spans="1:18" ht="12.75" x14ac:dyDescent="0.2">
      <c r="A11" s="2">
        <f t="shared" si="0"/>
        <v>7</v>
      </c>
      <c r="B11" s="10" t="s">
        <v>30</v>
      </c>
      <c r="C11" s="1" t="s">
        <v>25</v>
      </c>
      <c r="D11" s="24">
        <v>1</v>
      </c>
      <c r="E11" s="24">
        <v>0</v>
      </c>
      <c r="F11" s="24">
        <v>0</v>
      </c>
      <c r="G11" s="24">
        <v>0</v>
      </c>
      <c r="H11" s="24">
        <v>9.5</v>
      </c>
      <c r="I11" s="24">
        <v>60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f t="shared" si="1"/>
        <v>69.5</v>
      </c>
    </row>
    <row r="12" spans="1:18" ht="12.75" x14ac:dyDescent="0.2">
      <c r="A12" s="2">
        <f t="shared" si="0"/>
        <v>8</v>
      </c>
      <c r="B12" s="10" t="s">
        <v>31</v>
      </c>
      <c r="C12" s="1" t="s">
        <v>25</v>
      </c>
      <c r="D12" s="24">
        <v>1</v>
      </c>
      <c r="E12" s="24">
        <v>0</v>
      </c>
      <c r="F12" s="24">
        <v>0</v>
      </c>
      <c r="G12" s="24">
        <v>0</v>
      </c>
      <c r="H12" s="24">
        <v>12</v>
      </c>
      <c r="I12" s="24">
        <f>16+8+10+20</f>
        <v>54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f t="shared" si="1"/>
        <v>66</v>
      </c>
    </row>
    <row r="13" spans="1:18" ht="12.75" x14ac:dyDescent="0.2">
      <c r="A13" s="2">
        <f t="shared" si="0"/>
        <v>9</v>
      </c>
      <c r="B13" s="10" t="s">
        <v>32</v>
      </c>
      <c r="C13" s="1" t="s">
        <v>25</v>
      </c>
      <c r="D13" s="24">
        <v>1</v>
      </c>
      <c r="E13" s="24">
        <v>0</v>
      </c>
      <c r="F13" s="24">
        <v>0</v>
      </c>
      <c r="G13" s="24">
        <v>0</v>
      </c>
      <c r="H13" s="24">
        <f>8+3*1.5</f>
        <v>12.5</v>
      </c>
      <c r="I13" s="24">
        <f>24*1.5+16</f>
        <v>52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f t="shared" si="1"/>
        <v>64.5</v>
      </c>
    </row>
    <row r="14" spans="1:18" ht="12.75" x14ac:dyDescent="0.2">
      <c r="A14" s="2">
        <f t="shared" si="0"/>
        <v>10</v>
      </c>
      <c r="B14" s="10" t="s">
        <v>33</v>
      </c>
      <c r="C14" s="1" t="s">
        <v>25</v>
      </c>
      <c r="D14" s="24">
        <v>1</v>
      </c>
      <c r="E14" s="24">
        <v>0</v>
      </c>
      <c r="F14" s="24">
        <v>0</v>
      </c>
      <c r="G14" s="24">
        <v>0</v>
      </c>
      <c r="H14" s="24">
        <v>3</v>
      </c>
      <c r="I14" s="24">
        <v>46</v>
      </c>
      <c r="J14" s="24">
        <v>4</v>
      </c>
      <c r="K14" s="24">
        <v>0</v>
      </c>
      <c r="L14" s="24">
        <v>0</v>
      </c>
      <c r="M14" s="24">
        <v>1.75</v>
      </c>
      <c r="N14" s="24">
        <v>5</v>
      </c>
      <c r="O14" s="24">
        <v>0</v>
      </c>
      <c r="P14" s="24">
        <v>0</v>
      </c>
      <c r="Q14" s="24">
        <v>0</v>
      </c>
      <c r="R14" s="24">
        <f>SUM(G14:Q14)</f>
        <v>59.75</v>
      </c>
    </row>
    <row r="15" spans="1:18" ht="12.75" x14ac:dyDescent="0.2">
      <c r="A15" s="2">
        <f t="shared" si="0"/>
        <v>11</v>
      </c>
      <c r="B15" s="10" t="s">
        <v>34</v>
      </c>
      <c r="C15" s="1" t="s">
        <v>25</v>
      </c>
      <c r="D15" s="24">
        <v>2</v>
      </c>
      <c r="E15" s="24">
        <v>0</v>
      </c>
      <c r="F15" s="24">
        <v>0</v>
      </c>
      <c r="G15" s="24">
        <v>0</v>
      </c>
      <c r="H15" s="24">
        <v>3</v>
      </c>
      <c r="I15" s="24">
        <v>56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f t="shared" ref="R15:R25" si="2">SUM(E15:Q15)</f>
        <v>59</v>
      </c>
    </row>
    <row r="16" spans="1:18" ht="12.75" x14ac:dyDescent="0.2">
      <c r="A16" s="2">
        <f t="shared" si="0"/>
        <v>12</v>
      </c>
      <c r="B16" s="10" t="s">
        <v>35</v>
      </c>
      <c r="C16" s="1" t="s">
        <v>25</v>
      </c>
      <c r="D16" s="24">
        <v>2</v>
      </c>
      <c r="E16" s="24">
        <v>0</v>
      </c>
      <c r="F16" s="24">
        <v>0</v>
      </c>
      <c r="G16" s="24">
        <v>0</v>
      </c>
      <c r="H16" s="24">
        <v>0</v>
      </c>
      <c r="I16" s="24">
        <f>24+10+14*1.5</f>
        <v>55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f t="shared" si="2"/>
        <v>55</v>
      </c>
    </row>
    <row r="17" spans="1:19" ht="12.75" x14ac:dyDescent="0.2">
      <c r="A17" s="2">
        <f t="shared" si="0"/>
        <v>13</v>
      </c>
      <c r="B17" s="10" t="s">
        <v>36</v>
      </c>
      <c r="C17" s="1" t="s">
        <v>25</v>
      </c>
      <c r="D17" s="24">
        <v>1</v>
      </c>
      <c r="E17" s="24">
        <v>0</v>
      </c>
      <c r="F17" s="24">
        <v>0</v>
      </c>
      <c r="G17" s="24">
        <v>0</v>
      </c>
      <c r="H17" s="24">
        <v>0</v>
      </c>
      <c r="I17" s="24">
        <f>24+16+14</f>
        <v>54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f t="shared" si="2"/>
        <v>54</v>
      </c>
      <c r="S17" s="3"/>
    </row>
    <row r="18" spans="1:19" ht="12.75" x14ac:dyDescent="0.2">
      <c r="A18" s="2">
        <f t="shared" si="0"/>
        <v>14</v>
      </c>
      <c r="B18" s="10" t="s">
        <v>37</v>
      </c>
      <c r="C18" s="1" t="s">
        <v>25</v>
      </c>
      <c r="D18" s="24">
        <v>1</v>
      </c>
      <c r="E18" s="24">
        <v>0</v>
      </c>
      <c r="F18" s="24">
        <v>0</v>
      </c>
      <c r="G18" s="24">
        <v>0</v>
      </c>
      <c r="H18" s="24">
        <v>0</v>
      </c>
      <c r="I18" s="24">
        <f>14+10*1.5+16*1.5</f>
        <v>53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f t="shared" si="2"/>
        <v>53</v>
      </c>
    </row>
    <row r="19" spans="1:19" ht="12.75" x14ac:dyDescent="0.2">
      <c r="A19" s="2">
        <f t="shared" si="0"/>
        <v>15</v>
      </c>
      <c r="B19" s="10" t="s">
        <v>38</v>
      </c>
      <c r="C19" s="1" t="s">
        <v>25</v>
      </c>
      <c r="D19" s="24">
        <v>2</v>
      </c>
      <c r="E19" s="24">
        <v>0</v>
      </c>
      <c r="F19" s="24">
        <v>0</v>
      </c>
      <c r="G19" s="24">
        <v>0</v>
      </c>
      <c r="H19" s="24">
        <v>0</v>
      </c>
      <c r="I19" s="24">
        <f>24+28</f>
        <v>52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f t="shared" si="2"/>
        <v>52</v>
      </c>
    </row>
    <row r="20" spans="1:19" ht="12.75" x14ac:dyDescent="0.2">
      <c r="A20" s="2">
        <f t="shared" si="0"/>
        <v>16</v>
      </c>
      <c r="B20" s="10" t="s">
        <v>39</v>
      </c>
      <c r="C20" s="1" t="s">
        <v>25</v>
      </c>
      <c r="D20" s="24">
        <v>1</v>
      </c>
      <c r="E20" s="24">
        <v>0</v>
      </c>
      <c r="F20" s="24">
        <v>0</v>
      </c>
      <c r="G20" s="24">
        <v>0</v>
      </c>
      <c r="H20" s="24">
        <v>0</v>
      </c>
      <c r="I20" s="24">
        <f>24*1.5+16</f>
        <v>52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f t="shared" si="2"/>
        <v>52</v>
      </c>
    </row>
    <row r="21" spans="1:19" ht="12.75" x14ac:dyDescent="0.2">
      <c r="A21" s="2">
        <f t="shared" si="0"/>
        <v>17</v>
      </c>
      <c r="B21" s="10" t="s">
        <v>40</v>
      </c>
      <c r="C21" s="1" t="s">
        <v>41</v>
      </c>
      <c r="D21" s="24">
        <v>4</v>
      </c>
      <c r="E21" s="24">
        <v>0</v>
      </c>
      <c r="F21" s="24">
        <v>0</v>
      </c>
      <c r="G21" s="24">
        <v>0</v>
      </c>
      <c r="H21" s="24">
        <v>0</v>
      </c>
      <c r="I21" s="24">
        <f>16+14+20</f>
        <v>50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f t="shared" si="2"/>
        <v>50</v>
      </c>
    </row>
    <row r="22" spans="1:19" ht="12.75" x14ac:dyDescent="0.2">
      <c r="A22" s="2">
        <f t="shared" si="0"/>
        <v>18</v>
      </c>
      <c r="B22" s="10" t="s">
        <v>42</v>
      </c>
      <c r="C22" s="1" t="s">
        <v>25</v>
      </c>
      <c r="D22" s="24">
        <v>2</v>
      </c>
      <c r="E22" s="24">
        <v>0</v>
      </c>
      <c r="F22" s="24">
        <v>0</v>
      </c>
      <c r="G22" s="24">
        <v>3</v>
      </c>
      <c r="H22" s="24">
        <v>3</v>
      </c>
      <c r="I22" s="24">
        <v>44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f t="shared" si="2"/>
        <v>50</v>
      </c>
    </row>
    <row r="23" spans="1:19" ht="12.75" x14ac:dyDescent="0.2">
      <c r="A23" s="2">
        <f t="shared" si="0"/>
        <v>19</v>
      </c>
      <c r="B23" s="10" t="s">
        <v>43</v>
      </c>
      <c r="C23" s="1" t="s">
        <v>25</v>
      </c>
      <c r="D23" s="24">
        <v>1</v>
      </c>
      <c r="E23" s="24">
        <v>0</v>
      </c>
      <c r="F23" s="24">
        <v>0</v>
      </c>
      <c r="G23" s="24">
        <v>0</v>
      </c>
      <c r="H23" s="24">
        <v>0</v>
      </c>
      <c r="I23" s="24">
        <f>16+32</f>
        <v>48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f t="shared" si="2"/>
        <v>48</v>
      </c>
    </row>
    <row r="24" spans="1:19" ht="12.75" x14ac:dyDescent="0.2">
      <c r="A24" s="2">
        <f t="shared" si="0"/>
        <v>20</v>
      </c>
      <c r="B24" s="10" t="s">
        <v>44</v>
      </c>
      <c r="C24" s="1" t="s">
        <v>25</v>
      </c>
      <c r="D24" s="24">
        <v>1</v>
      </c>
      <c r="E24" s="24">
        <v>0</v>
      </c>
      <c r="F24" s="24">
        <v>0</v>
      </c>
      <c r="G24" s="24">
        <v>0</v>
      </c>
      <c r="H24" s="24">
        <v>0</v>
      </c>
      <c r="I24" s="24">
        <v>48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f t="shared" si="2"/>
        <v>48</v>
      </c>
    </row>
    <row r="25" spans="1:19" ht="12.75" x14ac:dyDescent="0.2">
      <c r="A25" s="2">
        <f t="shared" si="0"/>
        <v>21</v>
      </c>
      <c r="B25" s="10" t="s">
        <v>45</v>
      </c>
      <c r="C25" s="1" t="s">
        <v>25</v>
      </c>
      <c r="D25" s="24">
        <v>1</v>
      </c>
      <c r="E25" s="24">
        <v>0</v>
      </c>
      <c r="F25" s="24">
        <v>0</v>
      </c>
      <c r="G25" s="24">
        <v>0</v>
      </c>
      <c r="H25" s="24">
        <v>0</v>
      </c>
      <c r="I25" s="24">
        <f>24+16*1.5</f>
        <v>48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f t="shared" si="2"/>
        <v>48</v>
      </c>
    </row>
    <row r="26" spans="1:19" ht="12.75" x14ac:dyDescent="0.2">
      <c r="A26" s="2">
        <f t="shared" si="0"/>
        <v>22</v>
      </c>
      <c r="B26" s="11" t="s">
        <v>86</v>
      </c>
      <c r="C26" s="6" t="s">
        <v>25</v>
      </c>
      <c r="D26" s="25">
        <v>2</v>
      </c>
      <c r="E26" s="24">
        <v>0</v>
      </c>
      <c r="F26" s="24">
        <v>0</v>
      </c>
      <c r="G26" s="25">
        <v>3</v>
      </c>
      <c r="H26" s="24">
        <v>0</v>
      </c>
      <c r="I26" s="25">
        <v>44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5">
        <v>47</v>
      </c>
    </row>
    <row r="27" spans="1:19" ht="12.75" x14ac:dyDescent="0.2">
      <c r="A27" s="2">
        <f t="shared" si="0"/>
        <v>23</v>
      </c>
      <c r="B27" s="10" t="s">
        <v>46</v>
      </c>
      <c r="C27" s="1" t="s">
        <v>25</v>
      </c>
      <c r="D27" s="24">
        <v>1</v>
      </c>
      <c r="E27" s="24">
        <v>0</v>
      </c>
      <c r="F27" s="24">
        <v>0</v>
      </c>
      <c r="G27" s="24">
        <v>0</v>
      </c>
      <c r="H27" s="24">
        <v>6</v>
      </c>
      <c r="I27" s="24">
        <v>40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f t="shared" ref="R27:R65" si="3">SUM(E27:Q27)</f>
        <v>46</v>
      </c>
    </row>
    <row r="28" spans="1:19" ht="12.75" x14ac:dyDescent="0.2">
      <c r="A28" s="2">
        <f t="shared" si="0"/>
        <v>24</v>
      </c>
      <c r="B28" s="10" t="s">
        <v>47</v>
      </c>
      <c r="C28" s="1" t="s">
        <v>25</v>
      </c>
      <c r="D28" s="24">
        <v>1</v>
      </c>
      <c r="E28" s="24">
        <v>0</v>
      </c>
      <c r="F28" s="24">
        <v>0</v>
      </c>
      <c r="G28" s="24">
        <v>0</v>
      </c>
      <c r="H28" s="24">
        <v>0</v>
      </c>
      <c r="I28" s="24">
        <f>14+32</f>
        <v>46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f t="shared" si="3"/>
        <v>46</v>
      </c>
    </row>
    <row r="29" spans="1:19" ht="12.75" x14ac:dyDescent="0.2">
      <c r="A29" s="2">
        <f t="shared" si="0"/>
        <v>25</v>
      </c>
      <c r="B29" s="10" t="s">
        <v>48</v>
      </c>
      <c r="C29" s="1" t="s">
        <v>25</v>
      </c>
      <c r="D29" s="24">
        <v>1</v>
      </c>
      <c r="E29" s="24">
        <v>0</v>
      </c>
      <c r="F29" s="24">
        <v>0</v>
      </c>
      <c r="G29" s="24">
        <v>0</v>
      </c>
      <c r="H29" s="24">
        <v>4.5</v>
      </c>
      <c r="I29" s="24">
        <v>24</v>
      </c>
      <c r="J29" s="24">
        <v>7.5</v>
      </c>
      <c r="K29" s="24">
        <v>0</v>
      </c>
      <c r="L29" s="24">
        <v>0</v>
      </c>
      <c r="M29" s="24">
        <v>0</v>
      </c>
      <c r="N29" s="24">
        <v>4.25</v>
      </c>
      <c r="O29" s="24">
        <v>0</v>
      </c>
      <c r="P29" s="24">
        <v>4.5</v>
      </c>
      <c r="Q29" s="24">
        <v>1</v>
      </c>
      <c r="R29" s="24">
        <f t="shared" si="3"/>
        <v>45.75</v>
      </c>
    </row>
    <row r="30" spans="1:19" ht="13.5" thickBot="1" x14ac:dyDescent="0.25">
      <c r="A30" s="8">
        <f t="shared" si="0"/>
        <v>26</v>
      </c>
      <c r="B30" s="12" t="s">
        <v>49</v>
      </c>
      <c r="C30" s="9" t="s">
        <v>25</v>
      </c>
      <c r="D30" s="26">
        <v>2</v>
      </c>
      <c r="E30" s="26">
        <v>10</v>
      </c>
      <c r="F30" s="26">
        <v>0</v>
      </c>
      <c r="G30" s="26">
        <v>0</v>
      </c>
      <c r="H30" s="26">
        <v>4.5</v>
      </c>
      <c r="I30" s="26">
        <v>30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f t="shared" si="3"/>
        <v>44.5</v>
      </c>
    </row>
    <row r="31" spans="1:19" ht="12.75" x14ac:dyDescent="0.2">
      <c r="A31" s="4">
        <f t="shared" si="0"/>
        <v>27</v>
      </c>
      <c r="B31" s="5" t="s">
        <v>50</v>
      </c>
      <c r="C31" s="5" t="s">
        <v>25</v>
      </c>
      <c r="D31" s="27">
        <v>2</v>
      </c>
      <c r="E31" s="27">
        <v>0</v>
      </c>
      <c r="F31" s="27">
        <v>0</v>
      </c>
      <c r="G31" s="27">
        <v>0</v>
      </c>
      <c r="H31" s="27">
        <v>0</v>
      </c>
      <c r="I31" s="27">
        <f>14*1.5+20</f>
        <v>41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f t="shared" si="3"/>
        <v>41</v>
      </c>
    </row>
    <row r="32" spans="1:19" ht="12.75" x14ac:dyDescent="0.2">
      <c r="A32" s="2">
        <f t="shared" si="0"/>
        <v>28</v>
      </c>
      <c r="B32" s="1" t="s">
        <v>51</v>
      </c>
      <c r="C32" s="1" t="s">
        <v>25</v>
      </c>
      <c r="D32" s="24">
        <v>1</v>
      </c>
      <c r="E32" s="24">
        <v>0</v>
      </c>
      <c r="F32" s="24">
        <v>0</v>
      </c>
      <c r="G32" s="24">
        <v>2</v>
      </c>
      <c r="H32" s="24">
        <v>0</v>
      </c>
      <c r="I32" s="24">
        <f>20+14</f>
        <v>34</v>
      </c>
      <c r="J32" s="24">
        <v>4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f t="shared" si="3"/>
        <v>40</v>
      </c>
    </row>
    <row r="33" spans="1:18" ht="12.75" x14ac:dyDescent="0.2">
      <c r="A33" s="2">
        <f t="shared" si="0"/>
        <v>29</v>
      </c>
      <c r="B33" s="1" t="s">
        <v>52</v>
      </c>
      <c r="C33" s="1" t="s">
        <v>25</v>
      </c>
      <c r="D33" s="24">
        <v>1</v>
      </c>
      <c r="E33" s="24">
        <v>0</v>
      </c>
      <c r="F33" s="24">
        <v>0</v>
      </c>
      <c r="G33" s="24">
        <v>0</v>
      </c>
      <c r="H33" s="24">
        <v>0</v>
      </c>
      <c r="I33" s="24">
        <f>16+24</f>
        <v>40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f t="shared" si="3"/>
        <v>40</v>
      </c>
    </row>
    <row r="34" spans="1:18" ht="12.75" x14ac:dyDescent="0.2">
      <c r="A34" s="2">
        <f t="shared" si="0"/>
        <v>30</v>
      </c>
      <c r="B34" s="1" t="s">
        <v>53</v>
      </c>
      <c r="C34" s="1" t="s">
        <v>25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30</v>
      </c>
      <c r="J34" s="24">
        <v>9.5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3"/>
        <v>39.5</v>
      </c>
    </row>
    <row r="35" spans="1:18" ht="12.75" x14ac:dyDescent="0.2">
      <c r="A35" s="2">
        <f t="shared" si="0"/>
        <v>31</v>
      </c>
      <c r="B35" s="1" t="s">
        <v>54</v>
      </c>
      <c r="C35" s="1" t="s">
        <v>25</v>
      </c>
      <c r="D35" s="24">
        <v>1</v>
      </c>
      <c r="E35" s="24">
        <v>0</v>
      </c>
      <c r="F35" s="24">
        <v>0</v>
      </c>
      <c r="G35" s="24">
        <v>0</v>
      </c>
      <c r="H35" s="24">
        <v>0</v>
      </c>
      <c r="I35" s="24">
        <f>14+20</f>
        <v>34</v>
      </c>
      <c r="J35" s="24">
        <v>3.5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f t="shared" si="3"/>
        <v>37.5</v>
      </c>
    </row>
    <row r="36" spans="1:18" ht="12.75" x14ac:dyDescent="0.2">
      <c r="A36" s="2">
        <f t="shared" si="0"/>
        <v>32</v>
      </c>
      <c r="B36" s="1" t="s">
        <v>55</v>
      </c>
      <c r="C36" s="1" t="s">
        <v>25</v>
      </c>
      <c r="D36" s="24">
        <v>1</v>
      </c>
      <c r="E36" s="24">
        <v>0</v>
      </c>
      <c r="F36" s="24">
        <v>0</v>
      </c>
      <c r="G36" s="24">
        <v>0</v>
      </c>
      <c r="H36" s="24">
        <v>4.5</v>
      </c>
      <c r="I36" s="24">
        <v>32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f t="shared" si="3"/>
        <v>36.5</v>
      </c>
    </row>
    <row r="37" spans="1:18" ht="12.75" x14ac:dyDescent="0.2">
      <c r="A37" s="2">
        <f t="shared" si="0"/>
        <v>33</v>
      </c>
      <c r="B37" s="1" t="s">
        <v>56</v>
      </c>
      <c r="C37" s="1" t="s">
        <v>25</v>
      </c>
      <c r="D37" s="24">
        <v>1</v>
      </c>
      <c r="E37" s="24">
        <v>0</v>
      </c>
      <c r="F37" s="24">
        <v>0</v>
      </c>
      <c r="G37" s="24">
        <v>0</v>
      </c>
      <c r="H37" s="24">
        <v>0</v>
      </c>
      <c r="I37" s="24">
        <v>36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f t="shared" si="3"/>
        <v>36</v>
      </c>
    </row>
    <row r="38" spans="1:18" ht="12.75" x14ac:dyDescent="0.2">
      <c r="A38" s="2">
        <f t="shared" si="0"/>
        <v>34</v>
      </c>
      <c r="B38" s="1" t="s">
        <v>57</v>
      </c>
      <c r="C38" s="1" t="s">
        <v>25</v>
      </c>
      <c r="D38" s="24">
        <v>2</v>
      </c>
      <c r="E38" s="24">
        <v>0</v>
      </c>
      <c r="F38" s="24">
        <v>0</v>
      </c>
      <c r="G38" s="24">
        <v>0</v>
      </c>
      <c r="H38" s="24">
        <v>0</v>
      </c>
      <c r="I38" s="24">
        <v>32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f t="shared" si="3"/>
        <v>32</v>
      </c>
    </row>
    <row r="39" spans="1:18" ht="12.75" x14ac:dyDescent="0.2">
      <c r="A39" s="2">
        <f t="shared" si="0"/>
        <v>35</v>
      </c>
      <c r="B39" s="1" t="s">
        <v>58</v>
      </c>
      <c r="C39" s="1" t="s">
        <v>25</v>
      </c>
      <c r="D39" s="24">
        <v>1</v>
      </c>
      <c r="E39" s="24">
        <v>0</v>
      </c>
      <c r="F39" s="24">
        <v>0</v>
      </c>
      <c r="G39" s="24">
        <v>0</v>
      </c>
      <c r="H39" s="24">
        <v>0</v>
      </c>
      <c r="I39" s="24">
        <f>14+16</f>
        <v>30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f t="shared" si="3"/>
        <v>30</v>
      </c>
    </row>
    <row r="40" spans="1:18" ht="12.75" x14ac:dyDescent="0.2">
      <c r="A40" s="2">
        <f t="shared" si="0"/>
        <v>36</v>
      </c>
      <c r="B40" s="1" t="s">
        <v>59</v>
      </c>
      <c r="C40" s="1" t="s">
        <v>41</v>
      </c>
      <c r="D40" s="24">
        <v>4</v>
      </c>
      <c r="E40" s="24">
        <v>0</v>
      </c>
      <c r="F40" s="24">
        <v>0</v>
      </c>
      <c r="G40" s="24">
        <v>0</v>
      </c>
      <c r="H40" s="24">
        <v>0</v>
      </c>
      <c r="I40" s="24">
        <v>30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f t="shared" si="3"/>
        <v>30</v>
      </c>
    </row>
    <row r="41" spans="1:18" ht="12.75" x14ac:dyDescent="0.2">
      <c r="A41" s="2">
        <f t="shared" si="0"/>
        <v>37</v>
      </c>
      <c r="B41" s="1" t="s">
        <v>60</v>
      </c>
      <c r="C41" s="1" t="s">
        <v>25</v>
      </c>
      <c r="D41" s="24">
        <v>1</v>
      </c>
      <c r="E41" s="24">
        <v>0</v>
      </c>
      <c r="F41" s="24">
        <v>0</v>
      </c>
      <c r="G41" s="24">
        <v>0</v>
      </c>
      <c r="H41" s="24">
        <v>7</v>
      </c>
      <c r="I41" s="24">
        <v>21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f t="shared" si="3"/>
        <v>28</v>
      </c>
    </row>
    <row r="42" spans="1:18" ht="12.75" x14ac:dyDescent="0.2">
      <c r="A42" s="2">
        <f t="shared" si="0"/>
        <v>38</v>
      </c>
      <c r="B42" s="1" t="s">
        <v>61</v>
      </c>
      <c r="C42" s="1" t="s">
        <v>25</v>
      </c>
      <c r="D42" s="24">
        <v>2</v>
      </c>
      <c r="E42" s="24">
        <v>0</v>
      </c>
      <c r="F42" s="24">
        <v>0</v>
      </c>
      <c r="G42" s="24">
        <v>0</v>
      </c>
      <c r="H42" s="24">
        <v>0</v>
      </c>
      <c r="I42" s="24">
        <v>26</v>
      </c>
      <c r="J42" s="24">
        <v>0</v>
      </c>
      <c r="K42" s="24">
        <v>0</v>
      </c>
      <c r="L42" s="24">
        <v>1.5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f t="shared" si="3"/>
        <v>27.5</v>
      </c>
    </row>
    <row r="43" spans="1:18" ht="12.75" x14ac:dyDescent="0.2">
      <c r="A43" s="2">
        <f t="shared" si="0"/>
        <v>39</v>
      </c>
      <c r="B43" s="1" t="s">
        <v>62</v>
      </c>
      <c r="C43" s="1" t="s">
        <v>41</v>
      </c>
      <c r="D43" s="24">
        <v>4</v>
      </c>
      <c r="E43" s="24">
        <v>0</v>
      </c>
      <c r="F43" s="24">
        <v>0</v>
      </c>
      <c r="G43" s="24">
        <v>0</v>
      </c>
      <c r="H43" s="24">
        <v>0</v>
      </c>
      <c r="I43" s="24">
        <f>8+16</f>
        <v>24</v>
      </c>
      <c r="J43" s="24">
        <v>0</v>
      </c>
      <c r="K43" s="24">
        <v>0</v>
      </c>
      <c r="L43" s="24">
        <v>0</v>
      </c>
      <c r="M43" s="24">
        <v>3</v>
      </c>
      <c r="N43" s="24">
        <v>0</v>
      </c>
      <c r="O43" s="24">
        <v>0</v>
      </c>
      <c r="P43" s="24">
        <v>0</v>
      </c>
      <c r="Q43" s="24">
        <v>0</v>
      </c>
      <c r="R43" s="24">
        <f t="shared" si="3"/>
        <v>27</v>
      </c>
    </row>
    <row r="44" spans="1:18" ht="12.75" x14ac:dyDescent="0.2">
      <c r="A44" s="2">
        <f t="shared" si="0"/>
        <v>40</v>
      </c>
      <c r="B44" s="1" t="s">
        <v>63</v>
      </c>
      <c r="C44" s="1" t="s">
        <v>25</v>
      </c>
      <c r="D44" s="24">
        <v>1</v>
      </c>
      <c r="E44" s="24">
        <v>0</v>
      </c>
      <c r="F44" s="24">
        <v>0</v>
      </c>
      <c r="G44" s="24">
        <v>0</v>
      </c>
      <c r="H44" s="24">
        <v>5</v>
      </c>
      <c r="I44" s="24">
        <v>20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f t="shared" si="3"/>
        <v>25</v>
      </c>
    </row>
    <row r="45" spans="1:18" ht="12.75" x14ac:dyDescent="0.2">
      <c r="A45" s="2">
        <f t="shared" si="0"/>
        <v>41</v>
      </c>
      <c r="B45" s="1" t="s">
        <v>64</v>
      </c>
      <c r="C45" s="1" t="s">
        <v>25</v>
      </c>
      <c r="D45" s="24">
        <v>2</v>
      </c>
      <c r="E45" s="24">
        <v>10</v>
      </c>
      <c r="F45" s="24">
        <v>0</v>
      </c>
      <c r="G45" s="24">
        <v>0</v>
      </c>
      <c r="H45" s="24">
        <v>0</v>
      </c>
      <c r="I45" s="24">
        <v>14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f t="shared" si="3"/>
        <v>24</v>
      </c>
    </row>
    <row r="46" spans="1:18" ht="12.75" x14ac:dyDescent="0.2">
      <c r="A46" s="2">
        <f t="shared" si="0"/>
        <v>42</v>
      </c>
      <c r="B46" s="1" t="s">
        <v>65</v>
      </c>
      <c r="C46" s="1" t="s">
        <v>25</v>
      </c>
      <c r="D46" s="24">
        <v>2</v>
      </c>
      <c r="E46" s="24">
        <v>0</v>
      </c>
      <c r="F46" s="24">
        <v>0</v>
      </c>
      <c r="G46" s="24">
        <v>0</v>
      </c>
      <c r="H46" s="24">
        <v>3</v>
      </c>
      <c r="I46" s="24">
        <v>20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f t="shared" si="3"/>
        <v>23</v>
      </c>
    </row>
    <row r="47" spans="1:18" ht="12.75" x14ac:dyDescent="0.2">
      <c r="A47" s="2">
        <f t="shared" si="0"/>
        <v>43</v>
      </c>
      <c r="B47" s="1" t="s">
        <v>66</v>
      </c>
      <c r="C47" s="1" t="s">
        <v>25</v>
      </c>
      <c r="D47" s="24">
        <v>1</v>
      </c>
      <c r="E47" s="24">
        <v>0</v>
      </c>
      <c r="F47" s="24">
        <v>0</v>
      </c>
      <c r="G47" s="24">
        <v>0</v>
      </c>
      <c r="H47" s="24">
        <v>0</v>
      </c>
      <c r="I47" s="24">
        <v>20</v>
      </c>
      <c r="J47" s="24">
        <v>2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f t="shared" si="3"/>
        <v>22</v>
      </c>
    </row>
    <row r="48" spans="1:18" ht="12.75" x14ac:dyDescent="0.2">
      <c r="A48" s="2">
        <f t="shared" si="0"/>
        <v>44</v>
      </c>
      <c r="B48" s="1" t="s">
        <v>67</v>
      </c>
      <c r="C48" s="1" t="s">
        <v>25</v>
      </c>
      <c r="D48" s="24">
        <v>1</v>
      </c>
      <c r="E48" s="24">
        <v>0</v>
      </c>
      <c r="F48" s="24">
        <v>0</v>
      </c>
      <c r="G48" s="24">
        <v>0</v>
      </c>
      <c r="H48" s="24">
        <v>0</v>
      </c>
      <c r="I48" s="24">
        <f>14*1.5</f>
        <v>21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f t="shared" si="3"/>
        <v>21</v>
      </c>
    </row>
    <row r="49" spans="1:18" ht="12.75" x14ac:dyDescent="0.2">
      <c r="A49" s="2">
        <f t="shared" si="0"/>
        <v>45</v>
      </c>
      <c r="B49" s="1" t="s">
        <v>68</v>
      </c>
      <c r="C49" s="1" t="s">
        <v>25</v>
      </c>
      <c r="D49" s="24">
        <v>1</v>
      </c>
      <c r="E49" s="24">
        <v>0</v>
      </c>
      <c r="F49" s="24">
        <v>0</v>
      </c>
      <c r="G49" s="24">
        <v>0</v>
      </c>
      <c r="H49" s="24">
        <v>0</v>
      </c>
      <c r="I49" s="24">
        <f>10*2</f>
        <v>20</v>
      </c>
      <c r="J49" s="24">
        <v>1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f t="shared" si="3"/>
        <v>21</v>
      </c>
    </row>
    <row r="50" spans="1:18" ht="12.75" x14ac:dyDescent="0.2">
      <c r="A50" s="2">
        <f t="shared" si="0"/>
        <v>46</v>
      </c>
      <c r="B50" s="1" t="s">
        <v>69</v>
      </c>
      <c r="C50" s="1" t="s">
        <v>25</v>
      </c>
      <c r="D50" s="24">
        <v>2</v>
      </c>
      <c r="E50" s="24">
        <v>0</v>
      </c>
      <c r="F50" s="24">
        <v>0</v>
      </c>
      <c r="G50" s="24">
        <v>0</v>
      </c>
      <c r="H50" s="24">
        <v>0</v>
      </c>
      <c r="I50" s="24">
        <v>20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f t="shared" si="3"/>
        <v>20</v>
      </c>
    </row>
    <row r="51" spans="1:18" ht="12.75" x14ac:dyDescent="0.2">
      <c r="A51" s="2">
        <f t="shared" si="0"/>
        <v>47</v>
      </c>
      <c r="B51" s="1" t="s">
        <v>70</v>
      </c>
      <c r="C51" s="1" t="s">
        <v>71</v>
      </c>
      <c r="D51" s="24">
        <v>1</v>
      </c>
      <c r="E51" s="24">
        <v>0</v>
      </c>
      <c r="F51" s="24">
        <v>0</v>
      </c>
      <c r="G51" s="24">
        <v>0</v>
      </c>
      <c r="H51" s="24">
        <v>0</v>
      </c>
      <c r="I51" s="24">
        <v>20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f t="shared" si="3"/>
        <v>20</v>
      </c>
    </row>
    <row r="52" spans="1:18" ht="12.75" x14ac:dyDescent="0.2">
      <c r="A52" s="2">
        <f t="shared" si="0"/>
        <v>48</v>
      </c>
      <c r="B52" s="1" t="s">
        <v>72</v>
      </c>
      <c r="C52" s="1" t="s">
        <v>25</v>
      </c>
      <c r="D52" s="24">
        <v>1</v>
      </c>
      <c r="E52" s="24">
        <v>0</v>
      </c>
      <c r="F52" s="24">
        <v>0</v>
      </c>
      <c r="G52" s="24">
        <v>0</v>
      </c>
      <c r="H52" s="24">
        <v>3</v>
      </c>
      <c r="I52" s="24">
        <v>14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f t="shared" si="3"/>
        <v>17</v>
      </c>
    </row>
    <row r="53" spans="1:18" ht="12.75" x14ac:dyDescent="0.2">
      <c r="A53" s="2">
        <f t="shared" si="0"/>
        <v>49</v>
      </c>
      <c r="B53" s="1" t="s">
        <v>73</v>
      </c>
      <c r="C53" s="1" t="s">
        <v>25</v>
      </c>
      <c r="D53" s="24">
        <v>2</v>
      </c>
      <c r="E53" s="24">
        <v>0</v>
      </c>
      <c r="F53" s="24">
        <v>0</v>
      </c>
      <c r="G53" s="24">
        <v>0</v>
      </c>
      <c r="H53" s="24">
        <v>0</v>
      </c>
      <c r="I53" s="24">
        <v>16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f t="shared" si="3"/>
        <v>16</v>
      </c>
    </row>
    <row r="54" spans="1:18" ht="12.75" x14ac:dyDescent="0.2">
      <c r="A54" s="2">
        <f t="shared" si="0"/>
        <v>50</v>
      </c>
      <c r="B54" s="1" t="s">
        <v>74</v>
      </c>
      <c r="C54" s="1" t="s">
        <v>25</v>
      </c>
      <c r="D54" s="24">
        <v>1</v>
      </c>
      <c r="E54" s="24">
        <v>0</v>
      </c>
      <c r="F54" s="24">
        <v>0</v>
      </c>
      <c r="G54" s="24">
        <v>0</v>
      </c>
      <c r="H54" s="24">
        <v>0</v>
      </c>
      <c r="I54" s="24">
        <f>10*1.5</f>
        <v>15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f t="shared" si="3"/>
        <v>15</v>
      </c>
    </row>
    <row r="55" spans="1:18" ht="12.75" x14ac:dyDescent="0.2">
      <c r="A55" s="2">
        <f t="shared" si="0"/>
        <v>51</v>
      </c>
      <c r="B55" s="1" t="s">
        <v>75</v>
      </c>
      <c r="C55" s="1" t="s">
        <v>25</v>
      </c>
      <c r="D55" s="24">
        <v>1</v>
      </c>
      <c r="E55" s="24">
        <v>0</v>
      </c>
      <c r="F55" s="24">
        <v>0</v>
      </c>
      <c r="G55" s="24">
        <v>0</v>
      </c>
      <c r="H55" s="24">
        <v>0</v>
      </c>
      <c r="I55" s="24">
        <v>14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f t="shared" si="3"/>
        <v>14</v>
      </c>
    </row>
    <row r="56" spans="1:18" ht="12.75" x14ac:dyDescent="0.2">
      <c r="A56" s="2">
        <f t="shared" si="0"/>
        <v>52</v>
      </c>
      <c r="B56" s="1" t="s">
        <v>75</v>
      </c>
      <c r="C56" s="1" t="s">
        <v>25</v>
      </c>
      <c r="D56" s="24">
        <v>2</v>
      </c>
      <c r="E56" s="24">
        <v>0</v>
      </c>
      <c r="F56" s="24">
        <v>0</v>
      </c>
      <c r="G56" s="24">
        <v>0</v>
      </c>
      <c r="H56" s="24">
        <v>0</v>
      </c>
      <c r="I56" s="24">
        <v>14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f t="shared" si="3"/>
        <v>14</v>
      </c>
    </row>
    <row r="57" spans="1:18" ht="12.75" x14ac:dyDescent="0.2">
      <c r="A57" s="2">
        <f t="shared" si="0"/>
        <v>53</v>
      </c>
      <c r="B57" s="1" t="s">
        <v>76</v>
      </c>
      <c r="C57" s="1" t="s">
        <v>41</v>
      </c>
      <c r="D57" s="24">
        <v>4</v>
      </c>
      <c r="E57" s="24">
        <v>0</v>
      </c>
      <c r="F57" s="24">
        <v>0</v>
      </c>
      <c r="G57" s="24">
        <v>0</v>
      </c>
      <c r="H57" s="24">
        <v>3</v>
      </c>
      <c r="I57" s="24">
        <v>8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f t="shared" si="3"/>
        <v>11</v>
      </c>
    </row>
    <row r="58" spans="1:18" ht="12.75" x14ac:dyDescent="0.2">
      <c r="A58" s="2">
        <f t="shared" si="0"/>
        <v>54</v>
      </c>
      <c r="B58" s="1" t="s">
        <v>77</v>
      </c>
      <c r="C58" s="1" t="s">
        <v>41</v>
      </c>
      <c r="D58" s="24">
        <v>2</v>
      </c>
      <c r="E58" s="24">
        <v>10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f t="shared" si="3"/>
        <v>10</v>
      </c>
    </row>
    <row r="59" spans="1:18" ht="12.75" x14ac:dyDescent="0.2">
      <c r="A59" s="2">
        <f t="shared" si="0"/>
        <v>55</v>
      </c>
      <c r="B59" s="1" t="s">
        <v>78</v>
      </c>
      <c r="C59" s="1" t="s">
        <v>41</v>
      </c>
      <c r="D59" s="24">
        <v>2</v>
      </c>
      <c r="E59" s="24">
        <v>10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f t="shared" si="3"/>
        <v>10</v>
      </c>
    </row>
    <row r="60" spans="1:18" ht="12.75" x14ac:dyDescent="0.2">
      <c r="A60" s="2">
        <f t="shared" si="0"/>
        <v>56</v>
      </c>
      <c r="B60" s="1" t="s">
        <v>79</v>
      </c>
      <c r="C60" s="1" t="s">
        <v>41</v>
      </c>
      <c r="D60" s="24">
        <v>4</v>
      </c>
      <c r="E60" s="24">
        <v>0</v>
      </c>
      <c r="F60" s="24">
        <v>0</v>
      </c>
      <c r="G60" s="24">
        <v>0</v>
      </c>
      <c r="H60" s="24">
        <v>0</v>
      </c>
      <c r="I60" s="24">
        <v>8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f t="shared" si="3"/>
        <v>8</v>
      </c>
    </row>
    <row r="61" spans="1:18" ht="12.75" x14ac:dyDescent="0.2">
      <c r="A61" s="2">
        <f t="shared" si="0"/>
        <v>57</v>
      </c>
      <c r="B61" s="1" t="s">
        <v>80</v>
      </c>
      <c r="C61" s="1" t="s">
        <v>41</v>
      </c>
      <c r="D61" s="24">
        <v>3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1.5</v>
      </c>
      <c r="K61" s="24">
        <v>0</v>
      </c>
      <c r="L61" s="24">
        <v>0</v>
      </c>
      <c r="M61" s="24">
        <v>0</v>
      </c>
      <c r="N61" s="24">
        <v>0</v>
      </c>
      <c r="O61" s="24">
        <v>1</v>
      </c>
      <c r="P61" s="24">
        <v>2.5</v>
      </c>
      <c r="Q61" s="24">
        <v>0</v>
      </c>
      <c r="R61" s="24">
        <f t="shared" si="3"/>
        <v>5</v>
      </c>
    </row>
    <row r="62" spans="1:18" ht="12.75" x14ac:dyDescent="0.2">
      <c r="A62" s="2">
        <f t="shared" si="0"/>
        <v>58</v>
      </c>
      <c r="B62" s="1" t="s">
        <v>81</v>
      </c>
      <c r="C62" s="1" t="s">
        <v>25</v>
      </c>
      <c r="D62" s="24">
        <v>1</v>
      </c>
      <c r="E62" s="24">
        <v>0</v>
      </c>
      <c r="F62" s="24">
        <v>0</v>
      </c>
      <c r="G62" s="24">
        <v>0</v>
      </c>
      <c r="H62" s="24">
        <v>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f t="shared" si="3"/>
        <v>3</v>
      </c>
    </row>
    <row r="63" spans="1:18" ht="12.75" x14ac:dyDescent="0.2">
      <c r="A63" s="2">
        <f t="shared" si="0"/>
        <v>59</v>
      </c>
      <c r="B63" s="1" t="s">
        <v>82</v>
      </c>
      <c r="C63" s="1" t="s">
        <v>25</v>
      </c>
      <c r="D63" s="24">
        <v>1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1.5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f t="shared" si="3"/>
        <v>1.5</v>
      </c>
    </row>
    <row r="64" spans="1:18" ht="12.75" x14ac:dyDescent="0.2">
      <c r="A64" s="2">
        <f t="shared" si="0"/>
        <v>60</v>
      </c>
      <c r="B64" s="1" t="s">
        <v>83</v>
      </c>
      <c r="C64" s="1" t="s">
        <v>25</v>
      </c>
      <c r="D64" s="24">
        <v>1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1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f t="shared" si="3"/>
        <v>1</v>
      </c>
    </row>
    <row r="65" spans="1:18" ht="12.75" x14ac:dyDescent="0.2">
      <c r="A65" s="2">
        <f t="shared" si="0"/>
        <v>61</v>
      </c>
      <c r="B65" s="1" t="s">
        <v>84</v>
      </c>
      <c r="C65" s="1" t="s">
        <v>41</v>
      </c>
      <c r="D65" s="24">
        <v>1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f t="shared" si="3"/>
        <v>0</v>
      </c>
    </row>
  </sheetData>
  <autoFilter ref="E3:Q65"/>
  <mergeCells count="12">
    <mergeCell ref="E1:Q1"/>
    <mergeCell ref="A1:A3"/>
    <mergeCell ref="B1:B3"/>
    <mergeCell ref="C1:C3"/>
    <mergeCell ref="D1:D3"/>
    <mergeCell ref="A4:R4"/>
    <mergeCell ref="H2:I2"/>
    <mergeCell ref="J2:K2"/>
    <mergeCell ref="L2:N2"/>
    <mergeCell ref="O2:Q2"/>
    <mergeCell ref="E2:G2"/>
    <mergeCell ref="R1:R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dcterms:created xsi:type="dcterms:W3CDTF">2018-03-20T08:59:39Z</dcterms:created>
  <dcterms:modified xsi:type="dcterms:W3CDTF">2018-03-21T16:07:42Z</dcterms:modified>
</cp:coreProperties>
</file>