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Лист1" sheetId="1" r:id="rId1"/>
  </sheets>
  <definedNames>
    <definedName name="_xlnm._FilterDatabase" localSheetId="0" hidden="1">Лист1!$B$7:$R$42</definedName>
  </definedNames>
  <calcPr calcId="125725"/>
</workbook>
</file>

<file path=xl/calcChain.xml><?xml version="1.0" encoding="utf-8"?>
<calcChain xmlns="http://schemas.openxmlformats.org/spreadsheetml/2006/main">
  <c r="I21" i="1"/>
  <c r="H21"/>
  <c r="I39"/>
  <c r="R39" s="1"/>
  <c r="I34"/>
  <c r="R34" s="1"/>
  <c r="I20"/>
  <c r="R20" s="1"/>
  <c r="G38"/>
  <c r="R38" s="1"/>
  <c r="I33"/>
  <c r="R33" s="1"/>
  <c r="I26"/>
  <c r="R26" s="1"/>
  <c r="I18"/>
  <c r="R18" s="1"/>
  <c r="I9"/>
  <c r="R9" s="1"/>
  <c r="I22"/>
  <c r="R22" s="1"/>
  <c r="R28"/>
  <c r="J23"/>
  <c r="R23" s="1"/>
  <c r="I35"/>
  <c r="R35" s="1"/>
  <c r="I8"/>
  <c r="R8" s="1"/>
  <c r="I27"/>
  <c r="R27" s="1"/>
  <c r="R24"/>
  <c r="R36"/>
  <c r="I32"/>
  <c r="R32" s="1"/>
  <c r="R25"/>
  <c r="R13"/>
  <c r="I37"/>
  <c r="R37" s="1"/>
  <c r="I11"/>
  <c r="R11" s="1"/>
  <c r="I40"/>
  <c r="R40" s="1"/>
  <c r="I16"/>
  <c r="R16" s="1"/>
  <c r="G30"/>
  <c r="R30" s="1"/>
  <c r="R10"/>
  <c r="I12"/>
  <c r="R12" s="1"/>
  <c r="R17"/>
  <c r="I7"/>
  <c r="R7" s="1"/>
  <c r="H15"/>
  <c r="J41"/>
  <c r="I41"/>
  <c r="I31"/>
  <c r="H31"/>
  <c r="R14"/>
  <c r="R19"/>
  <c r="R42"/>
  <c r="R29"/>
  <c r="R21" l="1"/>
  <c r="R31"/>
  <c r="R41"/>
  <c r="R15"/>
</calcChain>
</file>

<file path=xl/sharedStrings.xml><?xml version="1.0" encoding="utf-8"?>
<sst xmlns="http://schemas.openxmlformats.org/spreadsheetml/2006/main" count="97" uniqueCount="65">
  <si>
    <t>бакалавриат</t>
  </si>
  <si>
    <t>Фирулёва Мария Михайловна</t>
  </si>
  <si>
    <t>магистратура</t>
  </si>
  <si>
    <t>Ереско Сергей Олегович</t>
  </si>
  <si>
    <t>Васильева Василиса Андреевна</t>
  </si>
  <si>
    <t>Колчанов Вениамин Вадимович</t>
  </si>
  <si>
    <t>Пази Мария Борисовна</t>
  </si>
  <si>
    <t xml:space="preserve">магистратура </t>
  </si>
  <si>
    <t>магитсратура</t>
  </si>
  <si>
    <t xml:space="preserve">Куликов Алексей Андреевич </t>
  </si>
  <si>
    <t xml:space="preserve">Витенко Дмитрий Дмитриевич </t>
  </si>
  <si>
    <t>Данилов Лаврентий Глебович</t>
  </si>
  <si>
    <t>Масликова Татьяна Ивановна</t>
  </si>
  <si>
    <t>Хохлова Евгения Валерьевна</t>
  </si>
  <si>
    <t>Кремнев Георгий Артурович</t>
  </si>
  <si>
    <t>Маловичко Юрий Викторович</t>
  </si>
  <si>
    <t>Глушкевич Анна Ильинична</t>
  </si>
  <si>
    <t>Шиков Антон Евгеньевич</t>
  </si>
  <si>
    <t>Колударова Лидия Викторовна</t>
  </si>
  <si>
    <t>Коваленко Анна Андреевна</t>
  </si>
  <si>
    <t>Дёмина Александра Владимировна</t>
  </si>
  <si>
    <t>Лемешева Валерия Сергеевна</t>
  </si>
  <si>
    <t>Фёдорова Арина Александровна</t>
  </si>
  <si>
    <t xml:space="preserve">Володькина Валерия Александровна </t>
  </si>
  <si>
    <t>Кисель Элана Вадимовна</t>
  </si>
  <si>
    <t xml:space="preserve">Филина Валентина Юрьевна </t>
  </si>
  <si>
    <t>Сергеева Александра Владимировна</t>
  </si>
  <si>
    <t>Кизенко Алена Игоревна</t>
  </si>
  <si>
    <t>Косолапова Анастасия Олеговна</t>
  </si>
  <si>
    <t>Барбитов Юрий Александрович</t>
  </si>
  <si>
    <t>Бойцова Елизавета Андреевна</t>
  </si>
  <si>
    <t>Образовательные программы по направлениям Биология, Молекулярная биология и агробиотехнология растений, Биоразнообразие и охрана природы</t>
  </si>
  <si>
    <t>11в</t>
  </si>
  <si>
    <t>11б</t>
  </si>
  <si>
    <t>11а</t>
  </si>
  <si>
    <t>10в</t>
  </si>
  <si>
    <t>10б</t>
  </si>
  <si>
    <t>10а</t>
  </si>
  <si>
    <t>9б</t>
  </si>
  <si>
    <t>9а</t>
  </si>
  <si>
    <t>8б</t>
  </si>
  <si>
    <t>8а</t>
  </si>
  <si>
    <t>7в</t>
  </si>
  <si>
    <t>7б</t>
  </si>
  <si>
    <t>7а</t>
  </si>
  <si>
    <t>Спортивная деятельность</t>
  </si>
  <si>
    <t>Культурно-творческая деятельность</t>
  </si>
  <si>
    <t>Общественная деятельность</t>
  </si>
  <si>
    <t>Научно-исследовательская деятельность</t>
  </si>
  <si>
    <t>Учебная деятельность</t>
  </si>
  <si>
    <t>Суммарный балл</t>
  </si>
  <si>
    <t>Виды деятельности</t>
  </si>
  <si>
    <t>Курс</t>
  </si>
  <si>
    <t>Уровень (специалитет/бакалавриат/магистратура)</t>
  </si>
  <si>
    <t>Ф.И.О.</t>
  </si>
  <si>
    <t>п/п №</t>
  </si>
  <si>
    <t>Ляховская Анна Константиновна</t>
  </si>
  <si>
    <t>Драчко Дарья Олеговна</t>
  </si>
  <si>
    <t>Горбач Дарья Петровна</t>
  </si>
  <si>
    <t>Шишкин Егор Андреевич</t>
  </si>
  <si>
    <t>Журенков Кирилл Эдуардович</t>
  </si>
  <si>
    <t xml:space="preserve">Лашкул Вероника Владимировна </t>
  </si>
  <si>
    <t>Писугина Галина Алексеевна</t>
  </si>
  <si>
    <t>Чиринскайте Ангелина Валерьевна</t>
  </si>
  <si>
    <t>Мамонтова Виктория Андреевна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</si>
</sst>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/>
    <xf numFmtId="0" fontId="2" fillId="0" borderId="6" xfId="0" applyFont="1" applyFill="1" applyBorder="1" applyAlignment="1">
      <alignment wrapText="1"/>
    </xf>
    <xf numFmtId="0" fontId="2" fillId="0" borderId="4" xfId="0" applyFont="1" applyFill="1" applyBorder="1"/>
    <xf numFmtId="0" fontId="2" fillId="0" borderId="4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69"/>
  <sheetViews>
    <sheetView tabSelected="1" zoomScale="90" zoomScaleNormal="90" workbookViewId="0">
      <selection activeCell="U18" sqref="U18"/>
    </sheetView>
  </sheetViews>
  <sheetFormatPr defaultRowHeight="15"/>
  <cols>
    <col min="1" max="1" width="9.140625" style="1"/>
    <col min="2" max="2" width="36.7109375" style="1" bestFit="1" customWidth="1"/>
    <col min="3" max="3" width="16.5703125" style="2" customWidth="1"/>
    <col min="4" max="7" width="9.140625" style="1"/>
    <col min="8" max="8" width="13.85546875" style="1" customWidth="1"/>
    <col min="9" max="9" width="13.7109375" style="1" customWidth="1"/>
    <col min="10" max="10" width="9.140625" style="1" customWidth="1"/>
    <col min="11" max="11" width="10.28515625" style="1" customWidth="1"/>
    <col min="12" max="13" width="9.140625" style="1" customWidth="1"/>
    <col min="14" max="17" width="9.140625" style="1"/>
    <col min="18" max="18" width="13.42578125" style="1" customWidth="1"/>
    <col min="19" max="16384" width="9.140625" style="1"/>
  </cols>
  <sheetData>
    <row r="1" spans="1:56">
      <c r="A1" s="24" t="s">
        <v>55</v>
      </c>
      <c r="B1" s="24" t="s">
        <v>54</v>
      </c>
      <c r="C1" s="25" t="s">
        <v>53</v>
      </c>
      <c r="D1" s="24" t="s">
        <v>52</v>
      </c>
      <c r="E1" s="24" t="s">
        <v>51</v>
      </c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 t="s">
        <v>50</v>
      </c>
    </row>
    <row r="2" spans="1:56">
      <c r="A2" s="24"/>
      <c r="B2" s="24"/>
      <c r="C2" s="25"/>
      <c r="D2" s="24"/>
      <c r="E2" s="24" t="s">
        <v>49</v>
      </c>
      <c r="F2" s="24"/>
      <c r="G2" s="24"/>
      <c r="H2" s="25" t="s">
        <v>48</v>
      </c>
      <c r="I2" s="25"/>
      <c r="J2" s="25" t="s">
        <v>47</v>
      </c>
      <c r="K2" s="25"/>
      <c r="L2" s="25" t="s">
        <v>46</v>
      </c>
      <c r="M2" s="25"/>
      <c r="N2" s="25"/>
      <c r="O2" s="25" t="s">
        <v>45</v>
      </c>
      <c r="P2" s="25"/>
      <c r="Q2" s="25"/>
      <c r="R2" s="25"/>
    </row>
    <row r="3" spans="1:56">
      <c r="A3" s="24"/>
      <c r="B3" s="24"/>
      <c r="C3" s="25"/>
      <c r="D3" s="24"/>
      <c r="E3" s="24"/>
      <c r="F3" s="24"/>
      <c r="G3" s="24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</row>
    <row r="4" spans="1:56">
      <c r="A4" s="24"/>
      <c r="B4" s="24"/>
      <c r="C4" s="25"/>
      <c r="D4" s="24"/>
      <c r="E4" s="24" t="s">
        <v>44</v>
      </c>
      <c r="F4" s="24" t="s">
        <v>43</v>
      </c>
      <c r="G4" s="24" t="s">
        <v>42</v>
      </c>
      <c r="H4" s="24" t="s">
        <v>41</v>
      </c>
      <c r="I4" s="24" t="s">
        <v>40</v>
      </c>
      <c r="J4" s="24" t="s">
        <v>39</v>
      </c>
      <c r="K4" s="24" t="s">
        <v>38</v>
      </c>
      <c r="L4" s="24" t="s">
        <v>37</v>
      </c>
      <c r="M4" s="24" t="s">
        <v>36</v>
      </c>
      <c r="N4" s="24" t="s">
        <v>35</v>
      </c>
      <c r="O4" s="24" t="s">
        <v>34</v>
      </c>
      <c r="P4" s="24" t="s">
        <v>33</v>
      </c>
      <c r="Q4" s="24" t="s">
        <v>32</v>
      </c>
      <c r="R4" s="25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</row>
    <row r="5" spans="1:56">
      <c r="A5" s="24"/>
      <c r="B5" s="24"/>
      <c r="C5" s="25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5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</row>
    <row r="6" spans="1:56">
      <c r="A6" s="23" t="s">
        <v>31</v>
      </c>
      <c r="B6" s="23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</row>
    <row r="7" spans="1:56" s="9" customFormat="1">
      <c r="A7" s="4">
        <v>1</v>
      </c>
      <c r="B7" s="14" t="s">
        <v>29</v>
      </c>
      <c r="C7" s="17" t="s">
        <v>2</v>
      </c>
      <c r="D7" s="4">
        <v>2</v>
      </c>
      <c r="E7" s="3">
        <v>10</v>
      </c>
      <c r="F7" s="3">
        <v>0</v>
      </c>
      <c r="G7" s="3">
        <v>17</v>
      </c>
      <c r="H7" s="3">
        <v>79</v>
      </c>
      <c r="I7" s="3">
        <f>25+30+30+5+7+5+5+1+1+7</f>
        <v>116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4">
        <f t="shared" ref="R7:R42" si="0">SUM(E7:Q7)</f>
        <v>222</v>
      </c>
    </row>
    <row r="8" spans="1:56" s="9" customFormat="1">
      <c r="A8" s="4">
        <v>2</v>
      </c>
      <c r="B8" s="14" t="s">
        <v>25</v>
      </c>
      <c r="C8" s="17" t="s">
        <v>2</v>
      </c>
      <c r="D8" s="4">
        <v>2</v>
      </c>
      <c r="E8" s="3">
        <v>10</v>
      </c>
      <c r="F8" s="3">
        <v>0</v>
      </c>
      <c r="G8" s="3">
        <v>0</v>
      </c>
      <c r="H8" s="3">
        <v>0</v>
      </c>
      <c r="I8" s="3">
        <f>12+75+22</f>
        <v>109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4">
        <f t="shared" si="0"/>
        <v>119</v>
      </c>
    </row>
    <row r="9" spans="1:56" s="4" customFormat="1">
      <c r="A9" s="4">
        <v>3</v>
      </c>
      <c r="B9" s="14" t="s">
        <v>28</v>
      </c>
      <c r="C9" s="17" t="s">
        <v>7</v>
      </c>
      <c r="D9" s="4">
        <v>1</v>
      </c>
      <c r="E9" s="5">
        <v>0</v>
      </c>
      <c r="F9" s="3">
        <v>0</v>
      </c>
      <c r="G9" s="3">
        <v>0</v>
      </c>
      <c r="H9" s="3">
        <v>9</v>
      </c>
      <c r="I9" s="3">
        <f>50+59</f>
        <v>109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4">
        <f t="shared" si="0"/>
        <v>118</v>
      </c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</row>
    <row r="10" spans="1:56" s="13" customFormat="1" ht="15.75" thickBot="1">
      <c r="A10" s="10">
        <v>4</v>
      </c>
      <c r="B10" s="18" t="s">
        <v>30</v>
      </c>
      <c r="C10" s="21" t="s">
        <v>2</v>
      </c>
      <c r="D10" s="10">
        <v>2</v>
      </c>
      <c r="E10" s="11">
        <v>10</v>
      </c>
      <c r="F10" s="11">
        <v>0</v>
      </c>
      <c r="G10" s="11">
        <v>0</v>
      </c>
      <c r="H10" s="11">
        <v>15</v>
      </c>
      <c r="I10" s="11">
        <v>79</v>
      </c>
      <c r="J10" s="11">
        <v>7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0">
        <f t="shared" si="0"/>
        <v>111</v>
      </c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</row>
    <row r="11" spans="1:56" s="9" customFormat="1">
      <c r="A11" s="7">
        <v>5</v>
      </c>
      <c r="B11" s="16" t="s">
        <v>19</v>
      </c>
      <c r="C11" s="20" t="s">
        <v>2</v>
      </c>
      <c r="D11" s="7">
        <v>2</v>
      </c>
      <c r="E11" s="12">
        <v>10</v>
      </c>
      <c r="F11" s="12">
        <v>0</v>
      </c>
      <c r="G11" s="12">
        <v>5</v>
      </c>
      <c r="H11" s="12">
        <v>9</v>
      </c>
      <c r="I11" s="12">
        <f>7+1+1+10+5+12+12+2+7+9</f>
        <v>66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7">
        <f t="shared" si="0"/>
        <v>90</v>
      </c>
    </row>
    <row r="12" spans="1:56" s="9" customFormat="1">
      <c r="A12" s="4">
        <v>6</v>
      </c>
      <c r="B12" s="14" t="s">
        <v>24</v>
      </c>
      <c r="C12" s="17" t="s">
        <v>2</v>
      </c>
      <c r="D12" s="4">
        <v>1</v>
      </c>
      <c r="E12" s="3">
        <v>0</v>
      </c>
      <c r="F12" s="3">
        <v>0</v>
      </c>
      <c r="G12" s="3">
        <v>0</v>
      </c>
      <c r="H12" s="3">
        <v>0</v>
      </c>
      <c r="I12" s="3">
        <f>15+22+25+25</f>
        <v>87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4">
        <f t="shared" si="0"/>
        <v>87</v>
      </c>
    </row>
    <row r="13" spans="1:56" s="9" customFormat="1">
      <c r="A13" s="4">
        <v>7</v>
      </c>
      <c r="B13" s="14" t="s">
        <v>26</v>
      </c>
      <c r="C13" s="17" t="s">
        <v>2</v>
      </c>
      <c r="D13" s="4">
        <v>2</v>
      </c>
      <c r="E13" s="3">
        <v>10</v>
      </c>
      <c r="F13" s="3">
        <v>0</v>
      </c>
      <c r="G13" s="3">
        <v>7</v>
      </c>
      <c r="H13" s="3">
        <v>20</v>
      </c>
      <c r="I13" s="3">
        <v>50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4">
        <f t="shared" si="0"/>
        <v>87</v>
      </c>
    </row>
    <row r="14" spans="1:56" s="8" customFormat="1" ht="15.75" thickBot="1">
      <c r="A14" s="10">
        <v>8</v>
      </c>
      <c r="B14" s="18" t="s">
        <v>11</v>
      </c>
      <c r="C14" s="21" t="s">
        <v>2</v>
      </c>
      <c r="D14" s="10">
        <v>1</v>
      </c>
      <c r="E14" s="11">
        <v>0</v>
      </c>
      <c r="F14" s="11">
        <v>0</v>
      </c>
      <c r="G14" s="11">
        <v>15</v>
      </c>
      <c r="H14" s="11">
        <v>12</v>
      </c>
      <c r="I14" s="11">
        <v>30</v>
      </c>
      <c r="J14" s="11">
        <v>8</v>
      </c>
      <c r="K14" s="11">
        <v>0</v>
      </c>
      <c r="L14" s="11">
        <v>0</v>
      </c>
      <c r="M14" s="11">
        <v>9</v>
      </c>
      <c r="N14" s="11">
        <v>0</v>
      </c>
      <c r="O14" s="11">
        <v>0</v>
      </c>
      <c r="P14" s="11">
        <v>0</v>
      </c>
      <c r="Q14" s="11">
        <v>0</v>
      </c>
      <c r="R14" s="10">
        <f t="shared" si="0"/>
        <v>74</v>
      </c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</row>
    <row r="15" spans="1:56" s="9" customFormat="1">
      <c r="A15" s="7">
        <v>9</v>
      </c>
      <c r="B15" s="16" t="s">
        <v>27</v>
      </c>
      <c r="C15" s="22" t="s">
        <v>2</v>
      </c>
      <c r="D15" s="7">
        <v>2</v>
      </c>
      <c r="E15" s="12">
        <v>0</v>
      </c>
      <c r="F15" s="12">
        <v>0</v>
      </c>
      <c r="G15" s="12">
        <v>19</v>
      </c>
      <c r="H15" s="12">
        <f>5+3+3+3</f>
        <v>14</v>
      </c>
      <c r="I15" s="12">
        <v>37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7">
        <f t="shared" si="0"/>
        <v>70</v>
      </c>
    </row>
    <row r="16" spans="1:56" s="9" customFormat="1">
      <c r="A16" s="4">
        <v>10</v>
      </c>
      <c r="B16" s="14" t="s">
        <v>21</v>
      </c>
      <c r="C16" s="15" t="s">
        <v>2</v>
      </c>
      <c r="D16" s="4">
        <v>2</v>
      </c>
      <c r="E16" s="3">
        <v>10</v>
      </c>
      <c r="F16" s="3">
        <v>0</v>
      </c>
      <c r="G16" s="3">
        <v>5</v>
      </c>
      <c r="H16" s="3">
        <v>3</v>
      </c>
      <c r="I16" s="3">
        <f>25+7+7+10+2</f>
        <v>51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4">
        <f t="shared" si="0"/>
        <v>69</v>
      </c>
    </row>
    <row r="17" spans="1:56" s="9" customFormat="1">
      <c r="A17" s="4">
        <v>11</v>
      </c>
      <c r="B17" s="14" t="s">
        <v>22</v>
      </c>
      <c r="C17" s="15" t="s">
        <v>2</v>
      </c>
      <c r="D17" s="4">
        <v>2</v>
      </c>
      <c r="E17" s="3">
        <v>10</v>
      </c>
      <c r="F17" s="3">
        <v>0</v>
      </c>
      <c r="G17" s="3">
        <v>10</v>
      </c>
      <c r="H17" s="3">
        <v>9</v>
      </c>
      <c r="I17" s="3">
        <v>29</v>
      </c>
      <c r="J17" s="3">
        <v>4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4">
        <f t="shared" si="0"/>
        <v>62</v>
      </c>
    </row>
    <row r="18" spans="1:56" s="9" customFormat="1">
      <c r="A18" s="4">
        <v>12</v>
      </c>
      <c r="B18" s="14" t="s">
        <v>10</v>
      </c>
      <c r="C18" s="15" t="s">
        <v>0</v>
      </c>
      <c r="D18" s="4">
        <v>3</v>
      </c>
      <c r="E18" s="3">
        <v>0</v>
      </c>
      <c r="F18" s="3">
        <v>0</v>
      </c>
      <c r="G18" s="3">
        <v>0</v>
      </c>
      <c r="H18" s="3">
        <v>3</v>
      </c>
      <c r="I18" s="3">
        <f>25+25+3+2</f>
        <v>55</v>
      </c>
      <c r="J18" s="3">
        <v>4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4">
        <f t="shared" si="0"/>
        <v>62</v>
      </c>
    </row>
    <row r="19" spans="1:56" s="9" customFormat="1">
      <c r="A19" s="4">
        <v>13</v>
      </c>
      <c r="B19" s="14" t="s">
        <v>17</v>
      </c>
      <c r="C19" s="15" t="s">
        <v>2</v>
      </c>
      <c r="D19" s="4">
        <v>1</v>
      </c>
      <c r="E19" s="3">
        <v>0</v>
      </c>
      <c r="F19" s="3">
        <v>0</v>
      </c>
      <c r="G19" s="3">
        <v>22</v>
      </c>
      <c r="H19" s="3">
        <v>12</v>
      </c>
      <c r="I19" s="3">
        <v>26</v>
      </c>
      <c r="J19" s="3">
        <v>2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4">
        <f t="shared" si="0"/>
        <v>62</v>
      </c>
    </row>
    <row r="20" spans="1:56" s="9" customFormat="1">
      <c r="A20" s="4">
        <v>14</v>
      </c>
      <c r="B20" s="14" t="s">
        <v>18</v>
      </c>
      <c r="C20" s="15" t="s">
        <v>2</v>
      </c>
      <c r="D20" s="4">
        <v>2</v>
      </c>
      <c r="E20" s="3">
        <v>10</v>
      </c>
      <c r="F20" s="3">
        <v>0</v>
      </c>
      <c r="G20" s="3">
        <v>0</v>
      </c>
      <c r="H20" s="3">
        <v>6</v>
      </c>
      <c r="I20" s="3">
        <f>15+18</f>
        <v>33</v>
      </c>
      <c r="J20" s="3">
        <v>2</v>
      </c>
      <c r="K20" s="3">
        <v>0</v>
      </c>
      <c r="L20" s="3">
        <v>0</v>
      </c>
      <c r="M20" s="3">
        <v>0</v>
      </c>
      <c r="N20" s="3">
        <v>0</v>
      </c>
      <c r="O20" s="3">
        <v>3</v>
      </c>
      <c r="P20" s="3">
        <v>0</v>
      </c>
      <c r="Q20" s="3">
        <v>0</v>
      </c>
      <c r="R20" s="4">
        <f t="shared" si="0"/>
        <v>54</v>
      </c>
    </row>
    <row r="21" spans="1:56" s="9" customFormat="1">
      <c r="A21" s="4">
        <v>15</v>
      </c>
      <c r="B21" s="14" t="s">
        <v>15</v>
      </c>
      <c r="C21" s="15" t="s">
        <v>2</v>
      </c>
      <c r="D21" s="4">
        <v>1</v>
      </c>
      <c r="E21" s="3">
        <v>0</v>
      </c>
      <c r="F21" s="3">
        <v>0</v>
      </c>
      <c r="G21" s="3">
        <v>14</v>
      </c>
      <c r="H21" s="3">
        <f>9+4</f>
        <v>13</v>
      </c>
      <c r="I21" s="3">
        <f>18+9</f>
        <v>27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4">
        <f t="shared" si="0"/>
        <v>54</v>
      </c>
    </row>
    <row r="22" spans="1:56" s="9" customFormat="1">
      <c r="A22" s="4">
        <v>16</v>
      </c>
      <c r="B22" s="14" t="s">
        <v>58</v>
      </c>
      <c r="C22" s="15" t="s">
        <v>2</v>
      </c>
      <c r="D22" s="4">
        <v>1</v>
      </c>
      <c r="E22" s="3">
        <v>0</v>
      </c>
      <c r="F22" s="3">
        <v>0</v>
      </c>
      <c r="G22" s="3">
        <v>0</v>
      </c>
      <c r="H22" s="3">
        <v>3</v>
      </c>
      <c r="I22" s="3">
        <f>22+17+5+1+5</f>
        <v>50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4">
        <f t="shared" si="0"/>
        <v>53</v>
      </c>
    </row>
    <row r="23" spans="1:56" s="9" customFormat="1">
      <c r="A23" s="4">
        <v>17</v>
      </c>
      <c r="B23" s="14" t="s">
        <v>63</v>
      </c>
      <c r="C23" s="15" t="s">
        <v>2</v>
      </c>
      <c r="D23" s="4">
        <v>2</v>
      </c>
      <c r="E23" s="5">
        <v>0</v>
      </c>
      <c r="F23" s="3">
        <v>0</v>
      </c>
      <c r="G23" s="3">
        <v>10</v>
      </c>
      <c r="H23" s="3">
        <v>11</v>
      </c>
      <c r="I23" s="3">
        <v>18</v>
      </c>
      <c r="J23" s="3">
        <f>5+3+2+2+1</f>
        <v>13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4">
        <f t="shared" si="0"/>
        <v>52</v>
      </c>
    </row>
    <row r="24" spans="1:56" s="9" customFormat="1">
      <c r="A24" s="4">
        <v>18</v>
      </c>
      <c r="B24" s="14" t="s">
        <v>3</v>
      </c>
      <c r="C24" s="15" t="s">
        <v>2</v>
      </c>
      <c r="D24" s="4">
        <v>2</v>
      </c>
      <c r="E24" s="3">
        <v>0</v>
      </c>
      <c r="F24" s="3">
        <v>0</v>
      </c>
      <c r="G24" s="3">
        <v>0</v>
      </c>
      <c r="H24" s="3">
        <v>0</v>
      </c>
      <c r="I24" s="3">
        <v>50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4">
        <f t="shared" si="0"/>
        <v>50</v>
      </c>
    </row>
    <row r="25" spans="1:56" s="9" customFormat="1">
      <c r="A25" s="4">
        <v>19</v>
      </c>
      <c r="B25" s="14" t="s">
        <v>59</v>
      </c>
      <c r="C25" s="15" t="s">
        <v>0</v>
      </c>
      <c r="D25" s="4">
        <v>1</v>
      </c>
      <c r="E25" s="3">
        <v>0</v>
      </c>
      <c r="F25" s="3">
        <v>0</v>
      </c>
      <c r="G25" s="3">
        <v>0</v>
      </c>
      <c r="H25" s="3">
        <v>0</v>
      </c>
      <c r="I25" s="3">
        <v>49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4">
        <f t="shared" si="0"/>
        <v>49</v>
      </c>
    </row>
    <row r="26" spans="1:56" s="9" customFormat="1">
      <c r="A26" s="4">
        <v>20</v>
      </c>
      <c r="B26" s="14" t="s">
        <v>14</v>
      </c>
      <c r="C26" s="15" t="s">
        <v>2</v>
      </c>
      <c r="D26" s="4">
        <v>2</v>
      </c>
      <c r="E26" s="3">
        <v>0</v>
      </c>
      <c r="F26" s="3">
        <v>0</v>
      </c>
      <c r="G26" s="3">
        <v>0</v>
      </c>
      <c r="H26" s="3">
        <v>3</v>
      </c>
      <c r="I26" s="3">
        <f>5+23+17</f>
        <v>45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4">
        <f t="shared" si="0"/>
        <v>48</v>
      </c>
    </row>
    <row r="27" spans="1:56" s="8" customFormat="1" ht="15.75" thickBot="1">
      <c r="A27" s="4">
        <v>21</v>
      </c>
      <c r="B27" s="14" t="s">
        <v>20</v>
      </c>
      <c r="C27" s="15" t="s">
        <v>8</v>
      </c>
      <c r="D27" s="4">
        <v>2</v>
      </c>
      <c r="E27" s="3">
        <v>0</v>
      </c>
      <c r="F27" s="3">
        <v>0</v>
      </c>
      <c r="G27" s="3">
        <v>10</v>
      </c>
      <c r="H27" s="3">
        <v>5</v>
      </c>
      <c r="I27" s="3">
        <f>7+12+2</f>
        <v>21</v>
      </c>
      <c r="J27" s="3">
        <v>6</v>
      </c>
      <c r="K27" s="3">
        <v>0</v>
      </c>
      <c r="L27" s="3">
        <v>0</v>
      </c>
      <c r="M27" s="3">
        <v>0</v>
      </c>
      <c r="N27" s="3">
        <v>4</v>
      </c>
      <c r="O27" s="3">
        <v>0</v>
      </c>
      <c r="P27" s="3">
        <v>0</v>
      </c>
      <c r="Q27" s="3">
        <v>0</v>
      </c>
      <c r="R27" s="4">
        <f t="shared" si="0"/>
        <v>46</v>
      </c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</row>
    <row r="28" spans="1:56" s="9" customFormat="1">
      <c r="A28" s="4">
        <v>22</v>
      </c>
      <c r="B28" s="14" t="s">
        <v>12</v>
      </c>
      <c r="C28" s="15" t="s">
        <v>2</v>
      </c>
      <c r="D28" s="4">
        <v>1</v>
      </c>
      <c r="E28" s="5">
        <v>0</v>
      </c>
      <c r="F28" s="3">
        <v>7</v>
      </c>
      <c r="G28" s="3">
        <v>19</v>
      </c>
      <c r="H28" s="3">
        <v>3</v>
      </c>
      <c r="I28" s="3">
        <v>16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4">
        <f t="shared" si="0"/>
        <v>45</v>
      </c>
    </row>
    <row r="29" spans="1:56" s="9" customFormat="1">
      <c r="A29" s="4">
        <v>23</v>
      </c>
      <c r="B29" s="14" t="s">
        <v>57</v>
      </c>
      <c r="C29" s="15" t="s">
        <v>2</v>
      </c>
      <c r="D29" s="4">
        <v>1</v>
      </c>
      <c r="E29" s="3">
        <v>0</v>
      </c>
      <c r="F29" s="3">
        <v>0</v>
      </c>
      <c r="G29" s="3">
        <v>0</v>
      </c>
      <c r="H29" s="3">
        <v>0</v>
      </c>
      <c r="I29" s="3">
        <v>44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4">
        <f t="shared" si="0"/>
        <v>44</v>
      </c>
    </row>
    <row r="30" spans="1:56" s="9" customFormat="1">
      <c r="A30" s="4">
        <v>24</v>
      </c>
      <c r="B30" s="14" t="s">
        <v>16</v>
      </c>
      <c r="C30" s="15" t="s">
        <v>0</v>
      </c>
      <c r="D30" s="4">
        <v>4</v>
      </c>
      <c r="E30" s="3">
        <v>0</v>
      </c>
      <c r="F30" s="3">
        <v>0</v>
      </c>
      <c r="G30" s="3">
        <f>10+7+5+7</f>
        <v>29</v>
      </c>
      <c r="H30" s="3">
        <v>0</v>
      </c>
      <c r="I30" s="3">
        <v>9</v>
      </c>
      <c r="J30" s="3">
        <v>4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4">
        <f t="shared" si="0"/>
        <v>42</v>
      </c>
    </row>
    <row r="31" spans="1:56" s="9" customFormat="1">
      <c r="A31" s="4">
        <v>25</v>
      </c>
      <c r="B31" s="14" t="s">
        <v>9</v>
      </c>
      <c r="C31" s="15" t="s">
        <v>2</v>
      </c>
      <c r="D31" s="6">
        <v>2</v>
      </c>
      <c r="E31" s="3">
        <v>10</v>
      </c>
      <c r="F31" s="3">
        <v>0</v>
      </c>
      <c r="G31" s="3">
        <v>14</v>
      </c>
      <c r="H31" s="3">
        <f>3+3</f>
        <v>6</v>
      </c>
      <c r="I31" s="3">
        <f>3+1+1+3+1</f>
        <v>9</v>
      </c>
      <c r="J31" s="3">
        <v>2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4">
        <f t="shared" si="0"/>
        <v>41</v>
      </c>
    </row>
    <row r="32" spans="1:56" s="9" customFormat="1">
      <c r="A32" s="4">
        <v>26</v>
      </c>
      <c r="B32" s="14" t="s">
        <v>13</v>
      </c>
      <c r="C32" s="15" t="s">
        <v>2</v>
      </c>
      <c r="D32" s="4">
        <v>2</v>
      </c>
      <c r="E32" s="3">
        <v>0</v>
      </c>
      <c r="F32" s="3">
        <v>0</v>
      </c>
      <c r="G32" s="3">
        <v>0</v>
      </c>
      <c r="H32" s="3">
        <v>19</v>
      </c>
      <c r="I32" s="3">
        <f>5+5+3+1+5+3</f>
        <v>22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4">
        <f t="shared" si="0"/>
        <v>41</v>
      </c>
    </row>
    <row r="33" spans="1:56" s="7" customFormat="1">
      <c r="A33" s="4">
        <v>27</v>
      </c>
      <c r="B33" s="14" t="s">
        <v>62</v>
      </c>
      <c r="C33" s="15" t="s">
        <v>0</v>
      </c>
      <c r="D33" s="4">
        <v>4</v>
      </c>
      <c r="E33" s="3">
        <v>10</v>
      </c>
      <c r="F33" s="3">
        <v>0</v>
      </c>
      <c r="G33" s="3">
        <v>5</v>
      </c>
      <c r="H33" s="3">
        <v>3</v>
      </c>
      <c r="I33" s="3">
        <f>8+14</f>
        <v>22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4">
        <f t="shared" si="0"/>
        <v>40</v>
      </c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</row>
    <row r="34" spans="1:56" s="13" customFormat="1" ht="15.75" thickBot="1">
      <c r="A34" s="10">
        <v>28</v>
      </c>
      <c r="B34" s="18" t="s">
        <v>4</v>
      </c>
      <c r="C34" s="19" t="s">
        <v>0</v>
      </c>
      <c r="D34" s="10">
        <v>4</v>
      </c>
      <c r="E34" s="11">
        <v>0</v>
      </c>
      <c r="F34" s="11">
        <v>0</v>
      </c>
      <c r="G34" s="11">
        <v>4</v>
      </c>
      <c r="H34" s="11">
        <v>0</v>
      </c>
      <c r="I34" s="11">
        <f>15+4+17</f>
        <v>36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0">
        <f t="shared" si="0"/>
        <v>40</v>
      </c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</row>
    <row r="35" spans="1:56">
      <c r="A35" s="7">
        <v>29</v>
      </c>
      <c r="B35" s="16" t="s">
        <v>6</v>
      </c>
      <c r="C35" s="22" t="s">
        <v>2</v>
      </c>
      <c r="D35" s="7">
        <v>2</v>
      </c>
      <c r="E35" s="12">
        <v>10</v>
      </c>
      <c r="F35" s="12">
        <v>0</v>
      </c>
      <c r="G35" s="12">
        <v>0</v>
      </c>
      <c r="H35" s="12">
        <v>4</v>
      </c>
      <c r="I35" s="12">
        <f>7+5+5</f>
        <v>17</v>
      </c>
      <c r="J35" s="12">
        <v>0</v>
      </c>
      <c r="K35" s="12">
        <v>3</v>
      </c>
      <c r="L35" s="12">
        <v>0</v>
      </c>
      <c r="M35" s="12">
        <v>2</v>
      </c>
      <c r="N35" s="12">
        <v>1</v>
      </c>
      <c r="O35" s="12">
        <v>0</v>
      </c>
      <c r="P35" s="12">
        <v>0</v>
      </c>
      <c r="Q35" s="12">
        <v>0</v>
      </c>
      <c r="R35" s="7">
        <f t="shared" si="0"/>
        <v>37</v>
      </c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</row>
    <row r="36" spans="1:56" s="4" customFormat="1">
      <c r="A36" s="4">
        <v>30</v>
      </c>
      <c r="B36" s="14" t="s">
        <v>60</v>
      </c>
      <c r="C36" s="15" t="s">
        <v>0</v>
      </c>
      <c r="D36" s="4">
        <v>4</v>
      </c>
      <c r="E36" s="3">
        <v>0</v>
      </c>
      <c r="F36" s="3">
        <v>0</v>
      </c>
      <c r="G36" s="3">
        <v>0</v>
      </c>
      <c r="H36" s="3">
        <v>5</v>
      </c>
      <c r="I36" s="3">
        <v>32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4">
        <f t="shared" si="0"/>
        <v>37</v>
      </c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</row>
    <row r="37" spans="1:56">
      <c r="A37" s="4">
        <v>31</v>
      </c>
      <c r="B37" s="14" t="s">
        <v>23</v>
      </c>
      <c r="C37" s="15" t="s">
        <v>2</v>
      </c>
      <c r="D37" s="4">
        <v>2</v>
      </c>
      <c r="E37" s="3">
        <v>10</v>
      </c>
      <c r="F37" s="3">
        <v>0</v>
      </c>
      <c r="G37" s="3">
        <v>0</v>
      </c>
      <c r="H37" s="3">
        <v>3</v>
      </c>
      <c r="I37" s="3">
        <f>8+15</f>
        <v>23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4">
        <f t="shared" si="0"/>
        <v>36</v>
      </c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</row>
    <row r="38" spans="1:56" s="8" customFormat="1" ht="15.75" thickBot="1">
      <c r="A38" s="10">
        <v>32</v>
      </c>
      <c r="B38" s="18" t="s">
        <v>1</v>
      </c>
      <c r="C38" s="19" t="s">
        <v>0</v>
      </c>
      <c r="D38" s="10">
        <v>4</v>
      </c>
      <c r="E38" s="11">
        <v>0</v>
      </c>
      <c r="F38" s="11">
        <v>0</v>
      </c>
      <c r="G38" s="11">
        <f>5+2</f>
        <v>7</v>
      </c>
      <c r="H38" s="11">
        <v>3</v>
      </c>
      <c r="I38" s="11">
        <v>25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0">
        <f t="shared" si="0"/>
        <v>35</v>
      </c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</row>
    <row r="39" spans="1:56" s="7" customFormat="1">
      <c r="A39" s="7">
        <v>33</v>
      </c>
      <c r="B39" s="16" t="s">
        <v>64</v>
      </c>
      <c r="C39" s="22" t="s">
        <v>2</v>
      </c>
      <c r="D39" s="7">
        <v>2</v>
      </c>
      <c r="E39" s="12">
        <v>10</v>
      </c>
      <c r="F39" s="12">
        <v>0</v>
      </c>
      <c r="G39" s="12">
        <v>0</v>
      </c>
      <c r="H39" s="12">
        <v>12</v>
      </c>
      <c r="I39" s="12">
        <f>7+4</f>
        <v>11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7">
        <f t="shared" si="0"/>
        <v>33</v>
      </c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</row>
    <row r="40" spans="1:56">
      <c r="A40" s="4">
        <v>34</v>
      </c>
      <c r="B40" s="14" t="s">
        <v>5</v>
      </c>
      <c r="C40" s="15" t="s">
        <v>2</v>
      </c>
      <c r="D40" s="4">
        <v>2</v>
      </c>
      <c r="E40" s="3">
        <v>10</v>
      </c>
      <c r="F40" s="3">
        <v>0</v>
      </c>
      <c r="G40" s="3">
        <v>0</v>
      </c>
      <c r="H40" s="3">
        <v>3</v>
      </c>
      <c r="I40" s="3">
        <f>7+7+1</f>
        <v>15</v>
      </c>
      <c r="J40" s="3">
        <v>3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4">
        <f t="shared" si="0"/>
        <v>31</v>
      </c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</row>
    <row r="41" spans="1:56">
      <c r="A41" s="4">
        <v>35</v>
      </c>
      <c r="B41" s="14" t="s">
        <v>56</v>
      </c>
      <c r="C41" s="15" t="s">
        <v>2</v>
      </c>
      <c r="D41" s="4">
        <v>1</v>
      </c>
      <c r="E41" s="3">
        <v>0</v>
      </c>
      <c r="F41" s="3">
        <v>0</v>
      </c>
      <c r="G41" s="3">
        <v>0</v>
      </c>
      <c r="H41" s="3">
        <v>10</v>
      </c>
      <c r="I41" s="3">
        <f>1+5+1+5+1+1+1</f>
        <v>15</v>
      </c>
      <c r="J41" s="3">
        <f>2+1+1+1</f>
        <v>5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4">
        <f t="shared" si="0"/>
        <v>30</v>
      </c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</row>
    <row r="42" spans="1:56" ht="15.75" thickBot="1">
      <c r="A42" s="10">
        <v>36</v>
      </c>
      <c r="B42" s="18" t="s">
        <v>61</v>
      </c>
      <c r="C42" s="19" t="s">
        <v>0</v>
      </c>
      <c r="D42" s="10">
        <v>4</v>
      </c>
      <c r="E42" s="11">
        <v>0</v>
      </c>
      <c r="F42" s="11">
        <v>0</v>
      </c>
      <c r="G42" s="11">
        <v>0</v>
      </c>
      <c r="H42" s="11">
        <v>3</v>
      </c>
      <c r="I42" s="11">
        <v>14</v>
      </c>
      <c r="J42" s="11">
        <v>12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0">
        <f t="shared" si="0"/>
        <v>29</v>
      </c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</row>
    <row r="43" spans="1:56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</row>
    <row r="44" spans="1:56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</row>
    <row r="45" spans="1:56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</row>
    <row r="46" spans="1:56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</row>
    <row r="47" spans="1:56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</row>
    <row r="48" spans="1:56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</row>
    <row r="49" spans="1:38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</row>
    <row r="50" spans="1:38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</row>
    <row r="51" spans="1:38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</row>
    <row r="52" spans="1:38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</row>
    <row r="53" spans="1:38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</row>
    <row r="54" spans="1:38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</row>
    <row r="55" spans="1:38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</row>
    <row r="56" spans="1:38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</row>
    <row r="57" spans="1:38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</row>
    <row r="58" spans="1:38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</row>
    <row r="59" spans="1:38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</row>
    <row r="60" spans="1:38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</row>
    <row r="61" spans="1:38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</row>
    <row r="62" spans="1:38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</row>
    <row r="63" spans="1:38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</row>
    <row r="64" spans="1:38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</row>
    <row r="65" spans="1:38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</row>
    <row r="66" spans="1:38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>
      <c r="C67" s="1"/>
    </row>
    <row r="68" spans="1:38">
      <c r="C68" s="1"/>
    </row>
    <row r="69" spans="1:38">
      <c r="C69" s="1"/>
    </row>
  </sheetData>
  <mergeCells count="25">
    <mergeCell ref="E2:G3"/>
    <mergeCell ref="H2:I3"/>
    <mergeCell ref="E4:E5"/>
    <mergeCell ref="F4:F5"/>
    <mergeCell ref="G4:G5"/>
    <mergeCell ref="L2:N3"/>
    <mergeCell ref="O2:Q3"/>
    <mergeCell ref="L4:L5"/>
    <mergeCell ref="K4:K5"/>
    <mergeCell ref="J4:J5"/>
    <mergeCell ref="A6:R6"/>
    <mergeCell ref="R1:R5"/>
    <mergeCell ref="Q4:Q5"/>
    <mergeCell ref="P4:P5"/>
    <mergeCell ref="O4:O5"/>
    <mergeCell ref="N4:N5"/>
    <mergeCell ref="M4:M5"/>
    <mergeCell ref="H4:H5"/>
    <mergeCell ref="I4:I5"/>
    <mergeCell ref="J2:K3"/>
    <mergeCell ref="A1:A5"/>
    <mergeCell ref="B1:B5"/>
    <mergeCell ref="C1:C5"/>
    <mergeCell ref="D1:D5"/>
    <mergeCell ref="E1:Q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Arina</dc:creator>
  <cp:lastModifiedBy>st803151</cp:lastModifiedBy>
  <dcterms:created xsi:type="dcterms:W3CDTF">2018-03-20T19:08:20Z</dcterms:created>
  <dcterms:modified xsi:type="dcterms:W3CDTF">2018-10-25T12:24:33Z</dcterms:modified>
</cp:coreProperties>
</file>