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15" yWindow="585" windowWidth="18870" windowHeight="7290"/>
  </bookViews>
  <sheets>
    <sheet name="до апелляции" sheetId="1" r:id="rId1"/>
  </sheets>
  <definedNames>
    <definedName name="_xlnm._FilterDatabase" localSheetId="0" hidden="1">'до апелляции'!$A$4:$R$41</definedName>
  </definedNames>
  <calcPr calcId="145621"/>
</workbook>
</file>

<file path=xl/calcChain.xml><?xml version="1.0" encoding="utf-8"?>
<calcChain xmlns="http://schemas.openxmlformats.org/spreadsheetml/2006/main">
  <c r="R41" i="1" l="1"/>
  <c r="R40" i="1"/>
  <c r="R39" i="1"/>
  <c r="I38" i="1"/>
  <c r="R38" i="1" s="1"/>
  <c r="R37" i="1"/>
  <c r="R36" i="1"/>
  <c r="J35" i="1"/>
  <c r="R35" i="1" s="1"/>
  <c r="R34" i="1"/>
  <c r="I34" i="1"/>
  <c r="J33" i="1"/>
  <c r="R33" i="1" s="1"/>
  <c r="M32" i="1"/>
  <c r="R32" i="1" s="1"/>
  <c r="R31" i="1"/>
  <c r="I30" i="1"/>
  <c r="R30" i="1" s="1"/>
  <c r="J29" i="1"/>
  <c r="R29" i="1" s="1"/>
  <c r="J28" i="1"/>
  <c r="R28" i="1" s="1"/>
  <c r="R27" i="1"/>
  <c r="I26" i="1"/>
  <c r="R26" i="1" s="1"/>
  <c r="R25" i="1"/>
  <c r="I24" i="1"/>
  <c r="R24" i="1" s="1"/>
  <c r="I23" i="1"/>
  <c r="R23" i="1" s="1"/>
  <c r="R22" i="1"/>
  <c r="I21" i="1"/>
  <c r="R21" i="1" s="1"/>
  <c r="I20" i="1"/>
  <c r="R20" i="1" s="1"/>
  <c r="N19" i="1"/>
  <c r="I19" i="1"/>
  <c r="I18" i="1"/>
  <c r="R18" i="1" s="1"/>
  <c r="R17" i="1"/>
  <c r="R16" i="1"/>
  <c r="I15" i="1"/>
  <c r="R15" i="1" s="1"/>
  <c r="I14" i="1"/>
  <c r="R14" i="1" s="1"/>
  <c r="R13" i="1"/>
  <c r="R12" i="1"/>
  <c r="I11" i="1"/>
  <c r="R11" i="1" s="1"/>
  <c r="R10" i="1"/>
  <c r="I9" i="1"/>
  <c r="R9" i="1" s="1"/>
  <c r="I8" i="1"/>
  <c r="R8" i="1" s="1"/>
  <c r="J7" i="1"/>
  <c r="I7" i="1"/>
  <c r="I6" i="1"/>
  <c r="R6" i="1" s="1"/>
  <c r="I5" i="1"/>
  <c r="R5" i="1" s="1"/>
  <c r="H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R7" i="1" l="1"/>
  <c r="R19" i="1"/>
</calcChain>
</file>

<file path=xl/sharedStrings.xml><?xml version="1.0" encoding="utf-8"?>
<sst xmlns="http://schemas.openxmlformats.org/spreadsheetml/2006/main" count="99" uniqueCount="64">
  <si>
    <t>п/п №</t>
  </si>
  <si>
    <t>Ф.И.О.</t>
  </si>
  <si>
    <t>Уровень</t>
  </si>
  <si>
    <t>Курс</t>
  </si>
  <si>
    <t>Виды деятельности</t>
  </si>
  <si>
    <t>Суммарный 
балл</t>
  </si>
  <si>
    <t>Учебная 
деятельность</t>
  </si>
  <si>
    <t>Научно- 
исследовательская 
деятельность</t>
  </si>
  <si>
    <t>Общественная  
деятельность</t>
  </si>
  <si>
    <t>Культурно-творческая 
деятельность</t>
  </si>
  <si>
    <t>Спортивная
 деятельность</t>
  </si>
  <si>
    <t>7а </t>
  </si>
  <si>
    <t>7б 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</si>
  <si>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</si>
  <si>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</si>
  <si>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</si>
  <si>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</si>
  <si>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</si>
  <si>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</si>
  <si>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</si>
  <si>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</si>
  <si>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</si>
  <si>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</si>
  <si>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</si>
  <si>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Естюнин Дмитрий Алексеевич</t>
  </si>
  <si>
    <t>магистратура</t>
  </si>
  <si>
    <t>Носов Павел Алексеевич</t>
  </si>
  <si>
    <t>Прохорова Дарья Сергеевна</t>
  </si>
  <si>
    <t>Аникьева Анастасия Эдуардовна</t>
  </si>
  <si>
    <t>Добровский Алексей Юрьевич</t>
  </si>
  <si>
    <t>Тарасов Артем Вячеславович</t>
  </si>
  <si>
    <t>Фока Стефани Чарльзовна</t>
  </si>
  <si>
    <t>Вишнякова Алена Александровна</t>
  </si>
  <si>
    <t>Мухамадьяров Евгений Ильич</t>
  </si>
  <si>
    <t>Ефимова Александра Александровна</t>
  </si>
  <si>
    <t>Самойлов Илья Сергеевич</t>
  </si>
  <si>
    <t>Ренев Максим Евгеньевич</t>
  </si>
  <si>
    <t>Лаврик Полина Евгеньевна</t>
  </si>
  <si>
    <t>Григорьев Евгений Анатольевич</t>
  </si>
  <si>
    <t>Капитонова Марина Анатольевна</t>
  </si>
  <si>
    <t>Дмитриенко Даниил Игоревич</t>
  </si>
  <si>
    <t>Костин Михаил Александрович</t>
  </si>
  <si>
    <t>Голубенко Ксения Сергеевна</t>
  </si>
  <si>
    <t>Байбулов Ильнур Вильевич</t>
  </si>
  <si>
    <t>Касатиков Сергей Алексеевич</t>
  </si>
  <si>
    <t>Белокурова Светлана Николаевна</t>
  </si>
  <si>
    <t>Полонеева Дарья Юрьевна</t>
  </si>
  <si>
    <t>Иевлев Павел Николаевич</t>
  </si>
  <si>
    <t>Лихолетова Марина Владимировна</t>
  </si>
  <si>
    <t>Злобина Екатерина Андреевна</t>
  </si>
  <si>
    <t>Просняк Сергей Дмитриевич</t>
  </si>
  <si>
    <t>Тощева Екатерина Александровна</t>
  </si>
  <si>
    <t>Саликов Владислав Андреевич</t>
  </si>
  <si>
    <t>Шоев Владислав Иванович</t>
  </si>
  <si>
    <t>Полуэктова Карина Дмитриевна</t>
  </si>
  <si>
    <t>бакалавриат</t>
  </si>
  <si>
    <t>Бойко Оксана Сергеевна</t>
  </si>
  <si>
    <t>Комарова Ирина Сергеевна</t>
  </si>
  <si>
    <t>Изотова Екатерина Александровна</t>
  </si>
  <si>
    <t>Юдин Всеволод Игоревич</t>
  </si>
  <si>
    <t>Кайгородов Михаил Юрьевич</t>
  </si>
  <si>
    <t>Физика</t>
  </si>
  <si>
    <t>Семёнов Александр Алексеевич</t>
  </si>
  <si>
    <t>Шеховцов Федор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</si>
</sst>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/>
    <xf numFmtId="0" fontId="1" fillId="0" borderId="0" xfId="0" applyFont="1" applyFill="1" applyBorder="1" applyAlignment="1"/>
    <xf numFmtId="0" fontId="1" fillId="0" borderId="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1"/>
  <sheetViews>
    <sheetView tabSelected="1" zoomScale="86" zoomScaleNormal="86" workbookViewId="0">
      <pane ySplit="4" topLeftCell="A5" activePane="bottomLeft" state="frozen"/>
      <selection pane="bottomLeft" activeCell="A3" sqref="A3:R3"/>
    </sheetView>
  </sheetViews>
  <sheetFormatPr defaultColWidth="14.42578125" defaultRowHeight="15.75" customHeight="1" x14ac:dyDescent="0.2"/>
  <cols>
    <col min="1" max="1" width="8.42578125" customWidth="1"/>
    <col min="2" max="2" width="36.7109375" customWidth="1"/>
    <col min="3" max="3" width="17.28515625" customWidth="1"/>
    <col min="4" max="4" width="9" customWidth="1"/>
    <col min="5" max="5" width="8.42578125" customWidth="1"/>
    <col min="6" max="6" width="9.28515625" customWidth="1"/>
    <col min="7" max="7" width="5.5703125" customWidth="1"/>
    <col min="8" max="8" width="10" customWidth="1"/>
    <col min="9" max="9" width="9.5703125" customWidth="1"/>
    <col min="10" max="11" width="10.28515625" customWidth="1"/>
    <col min="12" max="12" width="9.5703125" customWidth="1"/>
    <col min="13" max="13" width="10.140625" customWidth="1"/>
    <col min="14" max="14" width="10.7109375" customWidth="1"/>
    <col min="15" max="15" width="10.28515625" customWidth="1"/>
    <col min="16" max="16" width="11" customWidth="1"/>
    <col min="17" max="17" width="11.85546875" customWidth="1"/>
  </cols>
  <sheetData>
    <row r="1" spans="1:18" ht="15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" t="s">
        <v>5</v>
      </c>
    </row>
    <row r="2" spans="1:18" ht="30" customHeight="1" x14ac:dyDescent="0.25">
      <c r="A2" s="6"/>
      <c r="B2" s="6"/>
      <c r="C2" s="6"/>
      <c r="D2" s="6"/>
      <c r="E2" s="5" t="s">
        <v>6</v>
      </c>
      <c r="F2" s="6"/>
      <c r="G2" s="6"/>
      <c r="H2" s="5" t="s">
        <v>7</v>
      </c>
      <c r="I2" s="6"/>
      <c r="J2" s="5" t="s">
        <v>8</v>
      </c>
      <c r="K2" s="6"/>
      <c r="L2" s="5" t="s">
        <v>9</v>
      </c>
      <c r="M2" s="6"/>
      <c r="N2" s="6"/>
      <c r="O2" s="5" t="s">
        <v>10</v>
      </c>
      <c r="P2" s="6"/>
      <c r="Q2" s="6"/>
      <c r="R2" s="6"/>
    </row>
    <row r="3" spans="1:18" s="1" customFormat="1" ht="27.75" customHeight="1" x14ac:dyDescent="0.2">
      <c r="A3" s="31" t="s">
        <v>61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.75" customHeight="1" x14ac:dyDescent="0.25">
      <c r="A4" s="4"/>
      <c r="B4" s="4"/>
      <c r="C4" s="4"/>
      <c r="D4" s="4"/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3"/>
    </row>
    <row r="5" spans="1:18" ht="15.75" customHeight="1" x14ac:dyDescent="0.25">
      <c r="A5" s="7">
        <f t="shared" ref="A5:A14" si="0">A4+1</f>
        <v>1</v>
      </c>
      <c r="B5" s="8" t="s">
        <v>24</v>
      </c>
      <c r="C5" s="9" t="s">
        <v>25</v>
      </c>
      <c r="D5" s="10">
        <v>2</v>
      </c>
      <c r="E5" s="8">
        <v>0</v>
      </c>
      <c r="F5" s="8">
        <v>0</v>
      </c>
      <c r="G5" s="8">
        <v>5</v>
      </c>
      <c r="H5" s="8">
        <f>3*2</f>
        <v>6</v>
      </c>
      <c r="I5" s="11">
        <f>20+32*2+16+10+14*1.5</f>
        <v>131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9">
        <v>0</v>
      </c>
      <c r="R5" s="12">
        <f t="shared" ref="R5:R41" si="1">SUM(E5:Q5)</f>
        <v>142</v>
      </c>
    </row>
    <row r="6" spans="1:18" ht="15.75" customHeight="1" x14ac:dyDescent="0.25">
      <c r="A6" s="7">
        <f t="shared" si="0"/>
        <v>2</v>
      </c>
      <c r="B6" s="8" t="s">
        <v>26</v>
      </c>
      <c r="C6" s="9" t="s">
        <v>25</v>
      </c>
      <c r="D6" s="10">
        <v>2</v>
      </c>
      <c r="E6" s="8">
        <v>10</v>
      </c>
      <c r="F6" s="8">
        <v>0</v>
      </c>
      <c r="G6" s="8">
        <v>0</v>
      </c>
      <c r="H6" s="11">
        <v>3</v>
      </c>
      <c r="I6" s="11">
        <f>32+32+10+14</f>
        <v>88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9">
        <v>0</v>
      </c>
      <c r="R6" s="12">
        <f t="shared" si="1"/>
        <v>101</v>
      </c>
    </row>
    <row r="7" spans="1:18" ht="15.75" customHeight="1" x14ac:dyDescent="0.25">
      <c r="A7" s="13">
        <f t="shared" si="0"/>
        <v>3</v>
      </c>
      <c r="B7" s="14" t="s">
        <v>27</v>
      </c>
      <c r="C7" s="15" t="s">
        <v>25</v>
      </c>
      <c r="D7" s="16">
        <v>2</v>
      </c>
      <c r="E7" s="14">
        <v>10</v>
      </c>
      <c r="F7" s="14">
        <v>0</v>
      </c>
      <c r="G7" s="14">
        <v>0</v>
      </c>
      <c r="H7" s="14">
        <v>10</v>
      </c>
      <c r="I7" s="17">
        <f>8+28+20</f>
        <v>56</v>
      </c>
      <c r="J7" s="14">
        <f>5*1.5</f>
        <v>7.5</v>
      </c>
      <c r="K7" s="14">
        <v>1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5">
        <v>0</v>
      </c>
      <c r="R7" s="12">
        <f t="shared" si="1"/>
        <v>84.5</v>
      </c>
    </row>
    <row r="8" spans="1:18" ht="15.75" customHeight="1" x14ac:dyDescent="0.25">
      <c r="A8" s="13">
        <f t="shared" si="0"/>
        <v>4</v>
      </c>
      <c r="B8" s="14" t="s">
        <v>28</v>
      </c>
      <c r="C8" s="15" t="s">
        <v>25</v>
      </c>
      <c r="D8" s="16">
        <v>2</v>
      </c>
      <c r="E8" s="14">
        <v>0</v>
      </c>
      <c r="F8" s="14">
        <v>0</v>
      </c>
      <c r="G8" s="14">
        <v>0</v>
      </c>
      <c r="H8" s="14">
        <v>7</v>
      </c>
      <c r="I8" s="17">
        <f>24+14+16+10</f>
        <v>64</v>
      </c>
      <c r="J8" s="14">
        <v>0</v>
      </c>
      <c r="K8" s="14">
        <v>0</v>
      </c>
      <c r="L8" s="14">
        <v>0</v>
      </c>
      <c r="M8" s="14">
        <v>3</v>
      </c>
      <c r="N8" s="14">
        <v>0</v>
      </c>
      <c r="O8" s="14">
        <v>0</v>
      </c>
      <c r="P8" s="14">
        <v>0</v>
      </c>
      <c r="Q8" s="15">
        <v>0</v>
      </c>
      <c r="R8" s="12">
        <f t="shared" si="1"/>
        <v>74</v>
      </c>
    </row>
    <row r="9" spans="1:18" ht="15.75" customHeight="1" x14ac:dyDescent="0.25">
      <c r="A9" s="13">
        <f t="shared" si="0"/>
        <v>5</v>
      </c>
      <c r="B9" s="14" t="s">
        <v>29</v>
      </c>
      <c r="C9" s="15" t="s">
        <v>25</v>
      </c>
      <c r="D9" s="16">
        <v>2</v>
      </c>
      <c r="E9" s="14">
        <v>0</v>
      </c>
      <c r="F9" s="14">
        <v>0</v>
      </c>
      <c r="G9" s="17">
        <v>0</v>
      </c>
      <c r="H9" s="17">
        <v>0</v>
      </c>
      <c r="I9" s="17">
        <f>14+32+16</f>
        <v>62</v>
      </c>
      <c r="J9" s="14">
        <v>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5">
        <v>0</v>
      </c>
      <c r="R9" s="12">
        <f t="shared" si="1"/>
        <v>64</v>
      </c>
    </row>
    <row r="10" spans="1:18" ht="15.75" customHeight="1" x14ac:dyDescent="0.25">
      <c r="A10" s="13">
        <f t="shared" si="0"/>
        <v>6</v>
      </c>
      <c r="B10" s="14" t="s">
        <v>30</v>
      </c>
      <c r="C10" s="15" t="s">
        <v>25</v>
      </c>
      <c r="D10" s="16">
        <v>2</v>
      </c>
      <c r="E10" s="17">
        <v>0</v>
      </c>
      <c r="F10" s="14">
        <v>0</v>
      </c>
      <c r="G10" s="14">
        <v>5</v>
      </c>
      <c r="H10" s="14">
        <v>4.5</v>
      </c>
      <c r="I10" s="14">
        <v>52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5">
        <v>0</v>
      </c>
      <c r="R10" s="12">
        <f t="shared" si="1"/>
        <v>61.5</v>
      </c>
    </row>
    <row r="11" spans="1:18" ht="15.75" customHeight="1" x14ac:dyDescent="0.25">
      <c r="A11" s="13">
        <f t="shared" si="0"/>
        <v>7</v>
      </c>
      <c r="B11" s="14" t="s">
        <v>31</v>
      </c>
      <c r="C11" s="15" t="s">
        <v>25</v>
      </c>
      <c r="D11" s="16">
        <v>2</v>
      </c>
      <c r="E11" s="14">
        <v>0</v>
      </c>
      <c r="F11" s="14">
        <v>0</v>
      </c>
      <c r="G11" s="17">
        <v>0</v>
      </c>
      <c r="H11" s="17">
        <v>3</v>
      </c>
      <c r="I11" s="17">
        <f>20+24+14</f>
        <v>58</v>
      </c>
      <c r="J11" s="14">
        <v>0</v>
      </c>
      <c r="K11" s="14">
        <v>0</v>
      </c>
      <c r="L11" s="17">
        <v>0</v>
      </c>
      <c r="M11" s="14">
        <v>0</v>
      </c>
      <c r="N11" s="14">
        <v>0</v>
      </c>
      <c r="O11" s="14">
        <v>0</v>
      </c>
      <c r="P11" s="14">
        <v>0</v>
      </c>
      <c r="Q11" s="15">
        <v>0</v>
      </c>
      <c r="R11" s="12">
        <f t="shared" si="1"/>
        <v>61</v>
      </c>
    </row>
    <row r="12" spans="1:18" ht="15.75" customHeight="1" x14ac:dyDescent="0.25">
      <c r="A12" s="13">
        <f t="shared" si="0"/>
        <v>8</v>
      </c>
      <c r="B12" s="14" t="s">
        <v>32</v>
      </c>
      <c r="C12" s="15" t="s">
        <v>25</v>
      </c>
      <c r="D12" s="16">
        <v>2</v>
      </c>
      <c r="E12" s="14">
        <v>0</v>
      </c>
      <c r="F12" s="14">
        <v>0</v>
      </c>
      <c r="G12" s="14">
        <v>0</v>
      </c>
      <c r="H12" s="14">
        <v>0</v>
      </c>
      <c r="I12" s="17">
        <v>60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5">
        <v>0</v>
      </c>
      <c r="R12" s="12">
        <f t="shared" si="1"/>
        <v>60</v>
      </c>
    </row>
    <row r="13" spans="1:18" ht="15.75" customHeight="1" x14ac:dyDescent="0.25">
      <c r="A13" s="13">
        <f t="shared" si="0"/>
        <v>9</v>
      </c>
      <c r="B13" s="14" t="s">
        <v>33</v>
      </c>
      <c r="C13" s="15" t="s">
        <v>25</v>
      </c>
      <c r="D13" s="16">
        <v>2</v>
      </c>
      <c r="E13" s="14">
        <v>0</v>
      </c>
      <c r="F13" s="14">
        <v>0</v>
      </c>
      <c r="G13" s="14">
        <v>0</v>
      </c>
      <c r="H13" s="17">
        <v>5</v>
      </c>
      <c r="I13" s="17">
        <v>53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5">
        <v>0</v>
      </c>
      <c r="R13" s="12">
        <f t="shared" si="1"/>
        <v>58</v>
      </c>
    </row>
    <row r="14" spans="1:18" ht="15.75" customHeight="1" x14ac:dyDescent="0.25">
      <c r="A14" s="13">
        <f t="shared" si="0"/>
        <v>10</v>
      </c>
      <c r="B14" s="14" t="s">
        <v>34</v>
      </c>
      <c r="C14" s="15" t="s">
        <v>25</v>
      </c>
      <c r="D14" s="16">
        <v>2</v>
      </c>
      <c r="E14" s="14">
        <v>0</v>
      </c>
      <c r="F14" s="14">
        <v>0</v>
      </c>
      <c r="G14" s="14">
        <v>0</v>
      </c>
      <c r="H14" s="17">
        <v>0</v>
      </c>
      <c r="I14" s="17">
        <f>14*1.5+32</f>
        <v>53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0</v>
      </c>
      <c r="R14" s="12">
        <f t="shared" si="1"/>
        <v>53</v>
      </c>
    </row>
    <row r="15" spans="1:18" ht="15.75" customHeight="1" x14ac:dyDescent="0.25">
      <c r="A15" s="13">
        <f>1+A14</f>
        <v>11</v>
      </c>
      <c r="B15" s="14" t="s">
        <v>35</v>
      </c>
      <c r="C15" s="15" t="s">
        <v>25</v>
      </c>
      <c r="D15" s="16">
        <v>2</v>
      </c>
      <c r="E15" s="14">
        <v>0</v>
      </c>
      <c r="F15" s="14">
        <v>0</v>
      </c>
      <c r="G15" s="14">
        <v>0</v>
      </c>
      <c r="H15" s="14">
        <v>5</v>
      </c>
      <c r="I15" s="17">
        <f>32+10*1.5</f>
        <v>47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5">
        <v>0</v>
      </c>
      <c r="R15" s="12">
        <f t="shared" si="1"/>
        <v>52</v>
      </c>
    </row>
    <row r="16" spans="1:18" ht="15.75" customHeight="1" x14ac:dyDescent="0.25">
      <c r="A16" s="13">
        <f t="shared" ref="A16:A41" si="2">A15+1</f>
        <v>12</v>
      </c>
      <c r="B16" s="14" t="s">
        <v>62</v>
      </c>
      <c r="C16" s="15" t="s">
        <v>25</v>
      </c>
      <c r="D16" s="16">
        <v>1</v>
      </c>
      <c r="E16" s="14">
        <v>0</v>
      </c>
      <c r="F16" s="14">
        <v>0</v>
      </c>
      <c r="G16" s="14">
        <v>0</v>
      </c>
      <c r="H16" s="14">
        <v>3</v>
      </c>
      <c r="I16" s="17">
        <v>46</v>
      </c>
      <c r="J16" s="17">
        <v>0</v>
      </c>
      <c r="K16" s="14">
        <v>0</v>
      </c>
      <c r="L16" s="14">
        <v>3</v>
      </c>
      <c r="M16" s="14">
        <v>0</v>
      </c>
      <c r="N16" s="14">
        <v>0</v>
      </c>
      <c r="O16" s="14">
        <v>0</v>
      </c>
      <c r="P16" s="14">
        <v>0</v>
      </c>
      <c r="Q16" s="15">
        <v>0</v>
      </c>
      <c r="R16" s="12">
        <f t="shared" si="1"/>
        <v>52</v>
      </c>
    </row>
    <row r="17" spans="1:18" ht="15.75" customHeight="1" x14ac:dyDescent="0.25">
      <c r="A17" s="13">
        <f t="shared" si="2"/>
        <v>13</v>
      </c>
      <c r="B17" s="14" t="s">
        <v>37</v>
      </c>
      <c r="C17" s="15" t="s">
        <v>25</v>
      </c>
      <c r="D17" s="16">
        <v>1</v>
      </c>
      <c r="E17" s="14">
        <v>0</v>
      </c>
      <c r="F17" s="14">
        <v>0</v>
      </c>
      <c r="G17" s="14">
        <v>0</v>
      </c>
      <c r="H17" s="14">
        <v>0</v>
      </c>
      <c r="I17" s="17">
        <v>34</v>
      </c>
      <c r="J17" s="17">
        <v>6.5</v>
      </c>
      <c r="K17" s="14">
        <v>1</v>
      </c>
      <c r="L17" s="14">
        <v>3</v>
      </c>
      <c r="M17" s="14">
        <v>0</v>
      </c>
      <c r="N17" s="14">
        <v>6</v>
      </c>
      <c r="O17" s="14">
        <v>0</v>
      </c>
      <c r="P17" s="14">
        <v>0</v>
      </c>
      <c r="Q17" s="15">
        <v>0</v>
      </c>
      <c r="R17" s="12">
        <f t="shared" si="1"/>
        <v>50.5</v>
      </c>
    </row>
    <row r="18" spans="1:18" ht="15.75" customHeight="1" x14ac:dyDescent="0.25">
      <c r="A18" s="13">
        <f t="shared" si="2"/>
        <v>14</v>
      </c>
      <c r="B18" s="14" t="s">
        <v>38</v>
      </c>
      <c r="C18" s="15" t="s">
        <v>25</v>
      </c>
      <c r="D18" s="16">
        <v>2</v>
      </c>
      <c r="E18" s="17">
        <v>0</v>
      </c>
      <c r="F18" s="14">
        <v>0</v>
      </c>
      <c r="G18" s="14">
        <v>0</v>
      </c>
      <c r="H18" s="17">
        <v>0</v>
      </c>
      <c r="I18" s="17">
        <f>24+14+10</f>
        <v>48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5">
        <v>0</v>
      </c>
      <c r="R18" s="12">
        <f t="shared" si="1"/>
        <v>48</v>
      </c>
    </row>
    <row r="19" spans="1:18" ht="15.75" customHeight="1" x14ac:dyDescent="0.25">
      <c r="A19" s="13">
        <f t="shared" si="2"/>
        <v>15</v>
      </c>
      <c r="B19" s="14" t="s">
        <v>39</v>
      </c>
      <c r="C19" s="15" t="s">
        <v>25</v>
      </c>
      <c r="D19" s="16">
        <v>1</v>
      </c>
      <c r="E19" s="14">
        <v>0</v>
      </c>
      <c r="F19" s="14">
        <v>0</v>
      </c>
      <c r="G19" s="14">
        <v>0</v>
      </c>
      <c r="H19" s="17">
        <v>7</v>
      </c>
      <c r="I19" s="17">
        <f>14+10</f>
        <v>24</v>
      </c>
      <c r="J19" s="14">
        <v>2</v>
      </c>
      <c r="K19" s="14">
        <v>1</v>
      </c>
      <c r="L19" s="14">
        <v>0</v>
      </c>
      <c r="M19" s="14">
        <v>0</v>
      </c>
      <c r="N19" s="14">
        <f>4+4+2+2+1</f>
        <v>13</v>
      </c>
      <c r="O19" s="14">
        <v>0</v>
      </c>
      <c r="P19" s="14">
        <v>0</v>
      </c>
      <c r="Q19" s="15">
        <v>0</v>
      </c>
      <c r="R19" s="12">
        <f t="shared" si="1"/>
        <v>47</v>
      </c>
    </row>
    <row r="20" spans="1:18" ht="15.75" customHeight="1" x14ac:dyDescent="0.25">
      <c r="A20" s="13">
        <f t="shared" si="2"/>
        <v>16</v>
      </c>
      <c r="B20" s="14" t="s">
        <v>40</v>
      </c>
      <c r="C20" s="15" t="s">
        <v>25</v>
      </c>
      <c r="D20" s="16">
        <v>2</v>
      </c>
      <c r="E20" s="14">
        <v>0</v>
      </c>
      <c r="F20" s="14">
        <v>0</v>
      </c>
      <c r="G20" s="14">
        <v>0</v>
      </c>
      <c r="H20" s="17">
        <v>0</v>
      </c>
      <c r="I20" s="17">
        <f t="shared" ref="I20:I21" si="3">32+14</f>
        <v>46</v>
      </c>
      <c r="J20" s="17">
        <v>0</v>
      </c>
      <c r="K20" s="14">
        <v>0</v>
      </c>
      <c r="L20" s="14">
        <v>0</v>
      </c>
      <c r="M20" s="17">
        <v>0</v>
      </c>
      <c r="N20" s="17">
        <v>0</v>
      </c>
      <c r="O20" s="14">
        <v>0</v>
      </c>
      <c r="P20" s="14">
        <v>0</v>
      </c>
      <c r="Q20" s="15">
        <v>0</v>
      </c>
      <c r="R20" s="12">
        <f t="shared" si="1"/>
        <v>46</v>
      </c>
    </row>
    <row r="21" spans="1:18" ht="15.75" customHeight="1" x14ac:dyDescent="0.25">
      <c r="A21" s="13">
        <f t="shared" si="2"/>
        <v>17</v>
      </c>
      <c r="B21" s="14" t="s">
        <v>41</v>
      </c>
      <c r="C21" s="15" t="s">
        <v>25</v>
      </c>
      <c r="D21" s="16">
        <v>2</v>
      </c>
      <c r="E21" s="14">
        <v>0</v>
      </c>
      <c r="F21" s="14">
        <v>0</v>
      </c>
      <c r="G21" s="14">
        <v>0</v>
      </c>
      <c r="H21" s="17">
        <v>0</v>
      </c>
      <c r="I21" s="17">
        <f t="shared" si="3"/>
        <v>46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5">
        <v>0</v>
      </c>
      <c r="R21" s="12">
        <f t="shared" si="1"/>
        <v>46</v>
      </c>
    </row>
    <row r="22" spans="1:18" ht="15.75" customHeight="1" x14ac:dyDescent="0.25">
      <c r="A22" s="13">
        <f t="shared" si="2"/>
        <v>18</v>
      </c>
      <c r="B22" s="14" t="s">
        <v>42</v>
      </c>
      <c r="C22" s="15" t="s">
        <v>25</v>
      </c>
      <c r="D22" s="16">
        <v>2</v>
      </c>
      <c r="E22" s="14">
        <v>0</v>
      </c>
      <c r="F22" s="14">
        <v>0</v>
      </c>
      <c r="G22" s="14">
        <v>0</v>
      </c>
      <c r="H22" s="17">
        <v>0</v>
      </c>
      <c r="I22" s="17">
        <v>46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v>0</v>
      </c>
      <c r="R22" s="12">
        <f t="shared" si="1"/>
        <v>46</v>
      </c>
    </row>
    <row r="23" spans="1:18" ht="15.75" customHeight="1" x14ac:dyDescent="0.25">
      <c r="A23" s="13">
        <f t="shared" si="2"/>
        <v>19</v>
      </c>
      <c r="B23" s="14" t="s">
        <v>43</v>
      </c>
      <c r="C23" s="15" t="s">
        <v>25</v>
      </c>
      <c r="D23" s="16">
        <v>1</v>
      </c>
      <c r="E23" s="17">
        <v>0</v>
      </c>
      <c r="F23" s="14">
        <v>0</v>
      </c>
      <c r="G23" s="17">
        <v>0</v>
      </c>
      <c r="H23" s="17">
        <v>3</v>
      </c>
      <c r="I23" s="17">
        <f>16+20</f>
        <v>36</v>
      </c>
      <c r="J23" s="14">
        <v>0</v>
      </c>
      <c r="K23" s="14">
        <v>0</v>
      </c>
      <c r="L23" s="14">
        <v>0</v>
      </c>
      <c r="M23" s="14">
        <v>0</v>
      </c>
      <c r="N23" s="14">
        <v>4</v>
      </c>
      <c r="O23" s="14">
        <v>0</v>
      </c>
      <c r="P23" s="14">
        <v>0</v>
      </c>
      <c r="Q23" s="15">
        <v>0</v>
      </c>
      <c r="R23" s="12">
        <f t="shared" si="1"/>
        <v>43</v>
      </c>
    </row>
    <row r="24" spans="1:18" ht="15.75" customHeight="1" x14ac:dyDescent="0.25">
      <c r="A24" s="13">
        <f t="shared" si="2"/>
        <v>20</v>
      </c>
      <c r="B24" s="14" t="s">
        <v>59</v>
      </c>
      <c r="C24" s="15" t="s">
        <v>25</v>
      </c>
      <c r="D24" s="16">
        <v>1</v>
      </c>
      <c r="E24" s="14">
        <v>0</v>
      </c>
      <c r="F24" s="14">
        <v>0</v>
      </c>
      <c r="G24" s="14">
        <v>0</v>
      </c>
      <c r="H24" s="14">
        <v>0</v>
      </c>
      <c r="I24" s="17">
        <f>32+10</f>
        <v>42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v>0</v>
      </c>
      <c r="R24" s="12">
        <f t="shared" si="1"/>
        <v>42</v>
      </c>
    </row>
    <row r="25" spans="1:18" ht="15.75" customHeight="1" x14ac:dyDescent="0.25">
      <c r="A25" s="13">
        <f t="shared" si="2"/>
        <v>21</v>
      </c>
      <c r="B25" s="14" t="s">
        <v>44</v>
      </c>
      <c r="C25" s="15" t="s">
        <v>25</v>
      </c>
      <c r="D25" s="16">
        <v>2</v>
      </c>
      <c r="E25" s="14">
        <v>0</v>
      </c>
      <c r="F25" s="14">
        <v>0</v>
      </c>
      <c r="G25" s="14">
        <v>0</v>
      </c>
      <c r="H25" s="14">
        <v>0</v>
      </c>
      <c r="I25" s="17">
        <v>36</v>
      </c>
      <c r="J25" s="17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5">
        <v>0</v>
      </c>
      <c r="R25" s="12">
        <f t="shared" si="1"/>
        <v>36</v>
      </c>
    </row>
    <row r="26" spans="1:18" ht="15.75" customHeight="1" x14ac:dyDescent="0.25">
      <c r="A26" s="13">
        <f t="shared" si="2"/>
        <v>22</v>
      </c>
      <c r="B26" s="14" t="s">
        <v>53</v>
      </c>
      <c r="C26" s="15" t="s">
        <v>25</v>
      </c>
      <c r="D26" s="16">
        <v>2</v>
      </c>
      <c r="E26" s="14">
        <v>0</v>
      </c>
      <c r="F26" s="14">
        <v>0</v>
      </c>
      <c r="G26" s="14">
        <v>0</v>
      </c>
      <c r="H26" s="14">
        <v>0</v>
      </c>
      <c r="I26" s="17">
        <f>24*1.5</f>
        <v>36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v>0</v>
      </c>
      <c r="R26" s="12">
        <f t="shared" si="1"/>
        <v>36</v>
      </c>
    </row>
    <row r="27" spans="1:18" ht="15.75" customHeight="1" x14ac:dyDescent="0.25">
      <c r="A27" s="13">
        <f t="shared" si="2"/>
        <v>23</v>
      </c>
      <c r="B27" s="14" t="s">
        <v>45</v>
      </c>
      <c r="C27" s="15" t="s">
        <v>25</v>
      </c>
      <c r="D27" s="16">
        <v>2</v>
      </c>
      <c r="E27" s="14">
        <v>10</v>
      </c>
      <c r="F27" s="14">
        <v>0</v>
      </c>
      <c r="G27" s="14">
        <v>4</v>
      </c>
      <c r="H27" s="14">
        <v>0</v>
      </c>
      <c r="I27" s="17">
        <v>20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5">
        <v>0</v>
      </c>
      <c r="R27" s="12">
        <f t="shared" si="1"/>
        <v>34</v>
      </c>
    </row>
    <row r="28" spans="1:18" ht="15.75" customHeight="1" x14ac:dyDescent="0.25">
      <c r="A28" s="13">
        <f t="shared" si="2"/>
        <v>24</v>
      </c>
      <c r="B28" s="14" t="s">
        <v>58</v>
      </c>
      <c r="C28" s="15" t="s">
        <v>25</v>
      </c>
      <c r="D28" s="16">
        <v>2</v>
      </c>
      <c r="E28" s="17">
        <v>10</v>
      </c>
      <c r="F28" s="14">
        <v>0</v>
      </c>
      <c r="G28" s="14">
        <v>0</v>
      </c>
      <c r="H28" s="17">
        <v>3</v>
      </c>
      <c r="I28" s="17">
        <v>14</v>
      </c>
      <c r="J28" s="14">
        <f>2.5+2</f>
        <v>4.5</v>
      </c>
      <c r="K28" s="14">
        <v>0</v>
      </c>
      <c r="L28" s="14">
        <v>0</v>
      </c>
      <c r="M28" s="14">
        <v>0</v>
      </c>
      <c r="N28" s="14">
        <v>1.5</v>
      </c>
      <c r="O28" s="14">
        <v>0</v>
      </c>
      <c r="P28" s="14">
        <v>0</v>
      </c>
      <c r="Q28" s="15">
        <v>0</v>
      </c>
      <c r="R28" s="12">
        <f t="shared" si="1"/>
        <v>33</v>
      </c>
    </row>
    <row r="29" spans="1:18" ht="15.75" customHeight="1" x14ac:dyDescent="0.25">
      <c r="A29" s="13">
        <f t="shared" si="2"/>
        <v>25</v>
      </c>
      <c r="B29" s="14" t="s">
        <v>46</v>
      </c>
      <c r="C29" s="15" t="s">
        <v>25</v>
      </c>
      <c r="D29" s="16">
        <v>2</v>
      </c>
      <c r="E29" s="14">
        <v>0</v>
      </c>
      <c r="F29" s="14">
        <v>0</v>
      </c>
      <c r="G29" s="14">
        <v>3</v>
      </c>
      <c r="H29" s="17">
        <v>0</v>
      </c>
      <c r="I29" s="17">
        <v>14</v>
      </c>
      <c r="J29" s="14">
        <f>2+5+2.5+2.5</f>
        <v>12</v>
      </c>
      <c r="K29" s="14">
        <v>0</v>
      </c>
      <c r="L29" s="14">
        <v>0</v>
      </c>
      <c r="M29" s="14">
        <v>1</v>
      </c>
      <c r="N29" s="14">
        <v>0</v>
      </c>
      <c r="O29" s="14">
        <v>0</v>
      </c>
      <c r="P29" s="14">
        <v>0</v>
      </c>
      <c r="Q29" s="15">
        <v>2</v>
      </c>
      <c r="R29" s="12">
        <f t="shared" si="1"/>
        <v>32</v>
      </c>
    </row>
    <row r="30" spans="1:18" ht="15.75" customHeight="1" x14ac:dyDescent="0.25">
      <c r="A30" s="13">
        <f t="shared" si="2"/>
        <v>26</v>
      </c>
      <c r="B30" s="14" t="s">
        <v>47</v>
      </c>
      <c r="C30" s="15" t="s">
        <v>25</v>
      </c>
      <c r="D30" s="16">
        <v>1</v>
      </c>
      <c r="E30" s="17">
        <v>0</v>
      </c>
      <c r="F30" s="14">
        <v>0</v>
      </c>
      <c r="G30" s="14">
        <v>0</v>
      </c>
      <c r="H30" s="14">
        <v>0</v>
      </c>
      <c r="I30" s="17">
        <f>16+14</f>
        <v>30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5">
        <v>0</v>
      </c>
      <c r="R30" s="12">
        <f t="shared" si="1"/>
        <v>30</v>
      </c>
    </row>
    <row r="31" spans="1:18" ht="15.75" customHeight="1" x14ac:dyDescent="0.25">
      <c r="A31" s="13">
        <f t="shared" si="2"/>
        <v>27</v>
      </c>
      <c r="B31" s="14" t="s">
        <v>48</v>
      </c>
      <c r="C31" s="15" t="s">
        <v>25</v>
      </c>
      <c r="D31" s="16">
        <v>2</v>
      </c>
      <c r="E31" s="14">
        <v>0</v>
      </c>
      <c r="F31" s="14">
        <v>0</v>
      </c>
      <c r="G31" s="14">
        <v>0</v>
      </c>
      <c r="H31" s="14">
        <v>0</v>
      </c>
      <c r="I31" s="17">
        <v>30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5">
        <v>0</v>
      </c>
      <c r="R31" s="12">
        <f t="shared" si="1"/>
        <v>30</v>
      </c>
    </row>
    <row r="32" spans="1:18" ht="15.75" customHeight="1" x14ac:dyDescent="0.25">
      <c r="A32" s="13">
        <f t="shared" si="2"/>
        <v>28</v>
      </c>
      <c r="B32" s="14" t="s">
        <v>51</v>
      </c>
      <c r="C32" s="15" t="s">
        <v>25</v>
      </c>
      <c r="D32" s="16">
        <v>1</v>
      </c>
      <c r="E32" s="14">
        <v>0</v>
      </c>
      <c r="F32" s="14">
        <v>0</v>
      </c>
      <c r="G32" s="14">
        <v>0</v>
      </c>
      <c r="H32" s="17">
        <v>0</v>
      </c>
      <c r="I32" s="17">
        <v>14</v>
      </c>
      <c r="J32" s="14">
        <v>4</v>
      </c>
      <c r="K32" s="14">
        <v>1</v>
      </c>
      <c r="L32" s="14">
        <v>0</v>
      </c>
      <c r="M32" s="14">
        <f>1.5*3</f>
        <v>4.5</v>
      </c>
      <c r="N32" s="14">
        <v>6</v>
      </c>
      <c r="O32" s="14">
        <v>0</v>
      </c>
      <c r="P32" s="14">
        <v>0</v>
      </c>
      <c r="Q32" s="15">
        <v>0</v>
      </c>
      <c r="R32" s="12">
        <f t="shared" si="1"/>
        <v>29.5</v>
      </c>
    </row>
    <row r="33" spans="1:18" ht="15.75" customHeight="1" x14ac:dyDescent="0.25">
      <c r="A33" s="13">
        <f t="shared" si="2"/>
        <v>29</v>
      </c>
      <c r="B33" s="14" t="s">
        <v>49</v>
      </c>
      <c r="C33" s="15" t="s">
        <v>25</v>
      </c>
      <c r="D33" s="16">
        <v>1</v>
      </c>
      <c r="E33" s="14">
        <v>0</v>
      </c>
      <c r="F33" s="14">
        <v>0</v>
      </c>
      <c r="G33" s="14">
        <v>0</v>
      </c>
      <c r="H33" s="14">
        <v>3</v>
      </c>
      <c r="I33" s="17">
        <v>20</v>
      </c>
      <c r="J33" s="14">
        <f>2.5+1.5+2</f>
        <v>6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5">
        <v>0</v>
      </c>
      <c r="R33" s="12">
        <f t="shared" si="1"/>
        <v>29</v>
      </c>
    </row>
    <row r="34" spans="1:18" ht="15.75" customHeight="1" x14ac:dyDescent="0.25">
      <c r="A34" s="13">
        <f t="shared" si="2"/>
        <v>30</v>
      </c>
      <c r="B34" s="14" t="s">
        <v>50</v>
      </c>
      <c r="C34" s="15" t="s">
        <v>25</v>
      </c>
      <c r="D34" s="16">
        <v>1</v>
      </c>
      <c r="E34" s="14">
        <v>0</v>
      </c>
      <c r="F34" s="14">
        <v>0</v>
      </c>
      <c r="G34" s="14">
        <v>0</v>
      </c>
      <c r="H34" s="17">
        <v>3</v>
      </c>
      <c r="I34" s="17">
        <f>16+10</f>
        <v>26</v>
      </c>
      <c r="J34" s="17">
        <v>0</v>
      </c>
      <c r="K34" s="14">
        <v>0</v>
      </c>
      <c r="L34" s="14">
        <v>0</v>
      </c>
      <c r="M34" s="14">
        <v>0</v>
      </c>
      <c r="N34" s="17">
        <v>0</v>
      </c>
      <c r="O34" s="14">
        <v>0</v>
      </c>
      <c r="P34" s="17">
        <v>0</v>
      </c>
      <c r="Q34" s="18">
        <v>0</v>
      </c>
      <c r="R34" s="12">
        <f t="shared" si="1"/>
        <v>29</v>
      </c>
    </row>
    <row r="35" spans="1:18" ht="15.75" customHeight="1" x14ac:dyDescent="0.25">
      <c r="A35" s="13">
        <f t="shared" si="2"/>
        <v>31</v>
      </c>
      <c r="B35" s="14" t="s">
        <v>57</v>
      </c>
      <c r="C35" s="15" t="s">
        <v>25</v>
      </c>
      <c r="D35" s="16">
        <v>2</v>
      </c>
      <c r="E35" s="14">
        <v>0</v>
      </c>
      <c r="F35" s="14">
        <v>0</v>
      </c>
      <c r="G35" s="14">
        <v>0</v>
      </c>
      <c r="H35" s="14">
        <v>3</v>
      </c>
      <c r="I35" s="17">
        <v>0</v>
      </c>
      <c r="J35" s="14">
        <f>2+5+2.5+5+2+2+2+2</f>
        <v>22.5</v>
      </c>
      <c r="K35" s="14">
        <v>0</v>
      </c>
      <c r="L35" s="14">
        <v>1.5</v>
      </c>
      <c r="M35" s="14">
        <v>0</v>
      </c>
      <c r="N35" s="14">
        <v>0</v>
      </c>
      <c r="O35" s="14">
        <v>0</v>
      </c>
      <c r="P35" s="14">
        <v>0</v>
      </c>
      <c r="Q35" s="15">
        <v>0</v>
      </c>
      <c r="R35" s="12">
        <f t="shared" si="1"/>
        <v>27</v>
      </c>
    </row>
    <row r="36" spans="1:18" ht="15.75" customHeight="1" x14ac:dyDescent="0.25">
      <c r="A36" s="13">
        <f t="shared" si="2"/>
        <v>32</v>
      </c>
      <c r="B36" s="14" t="s">
        <v>52</v>
      </c>
      <c r="C36" s="15" t="s">
        <v>25</v>
      </c>
      <c r="D36" s="16">
        <v>2</v>
      </c>
      <c r="E36" s="14">
        <v>0</v>
      </c>
      <c r="F36" s="14">
        <v>0</v>
      </c>
      <c r="G36" s="14">
        <v>0</v>
      </c>
      <c r="H36" s="14">
        <v>3</v>
      </c>
      <c r="I36" s="17">
        <v>21</v>
      </c>
      <c r="J36" s="14">
        <v>2.5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5">
        <v>0</v>
      </c>
      <c r="R36" s="12">
        <f t="shared" si="1"/>
        <v>26.5</v>
      </c>
    </row>
    <row r="37" spans="1:18" ht="15.75" customHeight="1" x14ac:dyDescent="0.25">
      <c r="A37" s="13">
        <f t="shared" si="2"/>
        <v>33</v>
      </c>
      <c r="B37" s="14" t="s">
        <v>63</v>
      </c>
      <c r="C37" s="15" t="s">
        <v>25</v>
      </c>
      <c r="D37" s="16">
        <v>2</v>
      </c>
      <c r="E37" s="14">
        <v>0</v>
      </c>
      <c r="F37" s="14">
        <v>0</v>
      </c>
      <c r="G37" s="17">
        <v>0</v>
      </c>
      <c r="H37" s="14">
        <v>0</v>
      </c>
      <c r="I37" s="17">
        <v>20</v>
      </c>
      <c r="J37" s="14">
        <v>5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5">
        <v>0</v>
      </c>
      <c r="R37" s="12">
        <f t="shared" si="1"/>
        <v>25</v>
      </c>
    </row>
    <row r="38" spans="1:18" ht="15.75" customHeight="1" x14ac:dyDescent="0.25">
      <c r="A38" s="13">
        <f t="shared" si="2"/>
        <v>34</v>
      </c>
      <c r="B38" s="14" t="s">
        <v>60</v>
      </c>
      <c r="C38" s="15" t="s">
        <v>25</v>
      </c>
      <c r="D38" s="16">
        <v>2</v>
      </c>
      <c r="E38" s="14">
        <v>0</v>
      </c>
      <c r="F38" s="14">
        <v>0</v>
      </c>
      <c r="G38" s="14">
        <v>0</v>
      </c>
      <c r="H38" s="14">
        <v>5</v>
      </c>
      <c r="I38" s="17">
        <f>20</f>
        <v>20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5">
        <v>0</v>
      </c>
      <c r="R38" s="12">
        <f t="shared" si="1"/>
        <v>25</v>
      </c>
    </row>
    <row r="39" spans="1:18" ht="15.75" customHeight="1" x14ac:dyDescent="0.25">
      <c r="A39" s="13">
        <f t="shared" si="2"/>
        <v>35</v>
      </c>
      <c r="B39" s="14" t="s">
        <v>54</v>
      </c>
      <c r="C39" s="15" t="s">
        <v>55</v>
      </c>
      <c r="D39" s="16">
        <v>4</v>
      </c>
      <c r="E39" s="14">
        <v>0</v>
      </c>
      <c r="F39" s="14">
        <v>0</v>
      </c>
      <c r="G39" s="14">
        <v>0</v>
      </c>
      <c r="H39" s="14">
        <v>0</v>
      </c>
      <c r="I39" s="17">
        <v>24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v>0</v>
      </c>
      <c r="R39" s="12">
        <f t="shared" si="1"/>
        <v>24</v>
      </c>
    </row>
    <row r="40" spans="1:18" ht="15.75" customHeight="1" x14ac:dyDescent="0.25">
      <c r="A40" s="19">
        <f t="shared" si="2"/>
        <v>36</v>
      </c>
      <c r="B40" s="20" t="s">
        <v>36</v>
      </c>
      <c r="C40" s="21" t="s">
        <v>25</v>
      </c>
      <c r="D40" s="22">
        <v>1</v>
      </c>
      <c r="E40" s="20">
        <v>0</v>
      </c>
      <c r="F40" s="20">
        <v>0</v>
      </c>
      <c r="G40" s="20">
        <v>0</v>
      </c>
      <c r="H40" s="20">
        <v>0</v>
      </c>
      <c r="I40" s="23">
        <v>20</v>
      </c>
      <c r="J40" s="20">
        <v>0</v>
      </c>
      <c r="K40" s="20">
        <v>0</v>
      </c>
      <c r="L40" s="23">
        <v>0</v>
      </c>
      <c r="M40" s="20">
        <v>0</v>
      </c>
      <c r="N40" s="20">
        <v>0</v>
      </c>
      <c r="O40" s="20">
        <v>0</v>
      </c>
      <c r="P40" s="20">
        <v>0</v>
      </c>
      <c r="Q40" s="21">
        <v>0</v>
      </c>
      <c r="R40" s="24">
        <f t="shared" si="1"/>
        <v>20</v>
      </c>
    </row>
    <row r="41" spans="1:18" ht="15.75" customHeight="1" thickBot="1" x14ac:dyDescent="0.3">
      <c r="A41" s="25">
        <f t="shared" si="2"/>
        <v>37</v>
      </c>
      <c r="B41" s="26" t="s">
        <v>56</v>
      </c>
      <c r="C41" s="27" t="s">
        <v>25</v>
      </c>
      <c r="D41" s="28">
        <v>2</v>
      </c>
      <c r="E41" s="26">
        <v>0</v>
      </c>
      <c r="F41" s="26">
        <v>0</v>
      </c>
      <c r="G41" s="26">
        <v>0</v>
      </c>
      <c r="H41" s="26">
        <v>3</v>
      </c>
      <c r="I41" s="29">
        <v>14</v>
      </c>
      <c r="J41" s="26">
        <v>2.5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7">
        <v>0</v>
      </c>
      <c r="R41" s="30">
        <f t="shared" si="1"/>
        <v>19.5</v>
      </c>
    </row>
  </sheetData>
  <mergeCells count="12">
    <mergeCell ref="A3:R3"/>
    <mergeCell ref="B1:B2"/>
    <mergeCell ref="A1:A2"/>
    <mergeCell ref="C1:C2"/>
    <mergeCell ref="R1:R2"/>
    <mergeCell ref="H2:I2"/>
    <mergeCell ref="J2:K2"/>
    <mergeCell ref="D1:D2"/>
    <mergeCell ref="E2:G2"/>
    <mergeCell ref="O2:Q2"/>
    <mergeCell ref="L2:N2"/>
    <mergeCell ref="E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апелляции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Екатерина Сергеевна</dc:creator>
  <cp:lastModifiedBy>Гаврилова Екатерина Сергеевна</cp:lastModifiedBy>
  <dcterms:created xsi:type="dcterms:W3CDTF">2018-10-15T13:40:19Z</dcterms:created>
  <dcterms:modified xsi:type="dcterms:W3CDTF">2018-10-23T14:53:19Z</dcterms:modified>
</cp:coreProperties>
</file>