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InkAnnotation="0"/>
  <mc:AlternateContent xmlns:mc="http://schemas.openxmlformats.org/markup-compatibility/2006">
    <mc:Choice Requires="x15">
      <x15ac:absPath xmlns:x15ac="http://schemas.microsoft.com/office/spreadsheetml/2010/11/ac" url="C:\Users\st901732\Desktop\"/>
    </mc:Choice>
  </mc:AlternateContent>
  <xr:revisionPtr revIDLastSave="0" documentId="8_{77CFE905-D53D-421D-AE11-C160CE816CA4}" xr6:coauthVersionLast="36" xr6:coauthVersionMax="36" xr10:uidLastSave="{00000000-0000-0000-0000-000000000000}"/>
  <bookViews>
    <workbookView xWindow="0" yWindow="0" windowWidth="21570" windowHeight="7680" xr2:uid="{00000000-000D-0000-FFFF-FFFF00000000}"/>
  </bookViews>
  <sheets>
    <sheet name="Sheet" sheetId="1" r:id="rId1"/>
  </sheets>
  <definedNames>
    <definedName name="_xlnm._FilterDatabase" localSheetId="0" hidden="1">Sheet!$A$2:$E$74</definedName>
  </definedNames>
  <calcPr calcId="191029" refMode="R1C1"/>
</workbook>
</file>

<file path=xl/calcChain.xml><?xml version="1.0" encoding="utf-8"?>
<calcChain xmlns="http://schemas.openxmlformats.org/spreadsheetml/2006/main">
  <c r="A3" i="1" l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E4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E3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6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E9" i="1"/>
  <c r="E5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4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3" i="1"/>
  <c r="C74" i="1"/>
  <c r="C70" i="1"/>
  <c r="C66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C6" i="1"/>
  <c r="C73" i="1"/>
  <c r="C69" i="1"/>
  <c r="C65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9" i="1"/>
  <c r="C5" i="1"/>
  <c r="B72" i="1"/>
  <c r="B68" i="1"/>
  <c r="B64" i="1"/>
  <c r="B60" i="1"/>
  <c r="B56" i="1"/>
  <c r="B52" i="1"/>
  <c r="B48" i="1"/>
  <c r="B44" i="1"/>
  <c r="B40" i="1"/>
  <c r="B36" i="1"/>
  <c r="B32" i="1"/>
  <c r="B28" i="1"/>
  <c r="B24" i="1"/>
  <c r="B20" i="1"/>
  <c r="B16" i="1"/>
  <c r="B12" i="1"/>
  <c r="B8" i="1"/>
  <c r="B4" i="1"/>
  <c r="B71" i="1"/>
  <c r="B67" i="1"/>
  <c r="B63" i="1"/>
  <c r="B59" i="1"/>
  <c r="B55" i="1"/>
  <c r="B51" i="1"/>
  <c r="B47" i="1"/>
  <c r="B43" i="1"/>
  <c r="B39" i="1"/>
  <c r="B35" i="1"/>
  <c r="B31" i="1"/>
  <c r="B27" i="1"/>
  <c r="B23" i="1"/>
  <c r="B19" i="1"/>
  <c r="B15" i="1"/>
  <c r="B11" i="1"/>
  <c r="B7" i="1"/>
  <c r="B3" i="1"/>
  <c r="B74" i="1"/>
  <c r="B70" i="1"/>
  <c r="B66" i="1"/>
  <c r="B62" i="1"/>
  <c r="B58" i="1"/>
  <c r="B54" i="1"/>
  <c r="B50" i="1"/>
  <c r="B46" i="1"/>
  <c r="B42" i="1"/>
  <c r="B38" i="1"/>
  <c r="B34" i="1"/>
  <c r="B30" i="1"/>
  <c r="B26" i="1"/>
  <c r="B22" i="1"/>
  <c r="B18" i="1"/>
  <c r="B14" i="1"/>
  <c r="B10" i="1"/>
  <c r="B6" i="1"/>
  <c r="B73" i="1"/>
  <c r="B69" i="1"/>
  <c r="B65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9" i="1"/>
  <c r="B5" i="1"/>
  <c r="A4" i="1" l="1"/>
  <c r="A5" i="1" l="1"/>
  <c r="A6" i="1" l="1"/>
  <c r="A7" i="1" l="1"/>
  <c r="A8" i="1" l="1"/>
  <c r="A9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<sst xmlns="http://schemas.openxmlformats.org/spreadsheetml/2006/main" count="78" uniqueCount="9">
  <si>
    <t>ФИО</t>
  </si>
  <si>
    <t>№</t>
  </si>
  <si>
    <t>Приложение к протоколу № 2 от 05.12.2024</t>
  </si>
  <si>
    <t>Всероссийский</t>
  </si>
  <si>
    <t>Региональный</t>
  </si>
  <si>
    <t>Международный</t>
  </si>
  <si>
    <t>Победитель/ Призер</t>
  </si>
  <si>
    <t>Уровень конкурса</t>
  </si>
  <si>
    <t>Направление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</si>
</sst>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righ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/>
    <xf numFmtId="0" fontId="6" fillId="0" borderId="1" xfId="0" applyFont="1" applyBorder="1" applyAlignment="1">
      <alignment horizontal="left" vertical="top"/>
    </xf>
  </cellXfs>
  <cellStyles count="2">
    <cellStyle name="Обычный" xfId="0" builtinId="0"/>
    <cellStyle name="Обычный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E75"/>
  <sheetViews>
    <sheetView showGridLines="0" tabSelected="1" zoomScale="80" zoomScaleNormal="80" workbookViewId="0">
      <selection activeCell="C2" sqref="C2"/>
    </sheetView>
  </sheetViews>
  <sheetFormatPr defaultRowHeight="15.75" x14ac:dyDescent="0.25"/>
  <cols>
    <col min="1" max="1" width="7.85546875" style="4" customWidth="1"/>
    <col min="2" max="3" width="40.5703125" style="1" customWidth="1"/>
    <col min="4" max="4" width="25.85546875" style="1" customWidth="1"/>
    <col min="5" max="5" width="30.7109375" style="1" customWidth="1"/>
    <col min="6" max="16384" width="9.140625" style="1"/>
  </cols>
  <sheetData>
    <row r="1" spans="1:5" s="2" customFormat="1" ht="30" customHeight="1" x14ac:dyDescent="0.25">
      <c r="A1" s="6"/>
      <c r="B1" s="7" t="s">
        <v>2</v>
      </c>
      <c r="C1" s="7"/>
      <c r="D1" s="7"/>
      <c r="E1" s="7"/>
    </row>
    <row r="2" spans="1:5" s="3" customFormat="1" ht="36" customHeight="1" x14ac:dyDescent="0.25">
      <c r="A2" s="8" t="s">
        <v>1</v>
      </c>
      <c r="B2" s="12" t="s">
        <v>0</v>
      </c>
      <c r="C2" s="14" t="s">
        <v>8</v>
      </c>
      <c r="D2" s="13" t="s">
        <v>7</v>
      </c>
      <c r="E2" s="8" t="s">
        <v>6</v>
      </c>
    </row>
    <row r="3" spans="1:5" s="5" customFormat="1" x14ac:dyDescent="0.25">
      <c r="A3" s="9">
        <f>IF(ISBLANK(#REF!),"",COUNT(A$1:A2)+1)</f>
        <v>1</v>
      </c>
      <c r="B3" s="9" t="str">
        <f ca="1">IFERROR(__xludf.DUMMYFUNCTION("UNIQUE(FILTER(data!C:F,data!B:B=B3))"),"Аграновский Марат Антонович")</f>
        <v>Аграновский Марат Антонович</v>
      </c>
      <c r="C3" s="15" t="str">
        <f ca="1">IFERROR(__xludf.DUMMYFUNCTION("""COMPUTED_VALUE"""),"Математика и компьютерные науки")</f>
        <v>Математика и компьютерные науки</v>
      </c>
      <c r="D3" s="9" t="s">
        <v>3</v>
      </c>
      <c r="E3" s="9" t="str">
        <f ca="1">IFERROR(__xludf.DUMMYFUNCTION("""COMPUTED_VALUE"""),"Победитель")</f>
        <v>Победитель</v>
      </c>
    </row>
    <row r="4" spans="1:5" s="5" customFormat="1" x14ac:dyDescent="0.25">
      <c r="A4" s="9">
        <f>IF(ISBLANK(#REF!),"",COUNT(A$1:A3)+1)</f>
        <v>2</v>
      </c>
      <c r="B4" s="9" t="str">
        <f ca="1">IFERROR(__xludf.DUMMYFUNCTION("UNIQUE(FILTER(data!C:F,data!B:B=B4))"),"Акулов Даниил Алексеевич")</f>
        <v>Акулов Даниил Алексеевич</v>
      </c>
      <c r="C4" s="15" t="str">
        <f ca="1">IFERROR(__xludf.DUMMYFUNCTION("""COMPUTED_VALUE"""),"Биология")</f>
        <v>Биология</v>
      </c>
      <c r="D4" s="9" t="s">
        <v>3</v>
      </c>
      <c r="E4" s="9" t="str">
        <f ca="1">IFERROR(__xludf.DUMMYFUNCTION("""COMPUTED_VALUE"""),"Победитель")</f>
        <v>Победитель</v>
      </c>
    </row>
    <row r="5" spans="1:5" s="5" customFormat="1" x14ac:dyDescent="0.25">
      <c r="A5" s="9">
        <f>IF(ISBLANK(#REF!),"",COUNT(A$1:A4)+1)</f>
        <v>3</v>
      </c>
      <c r="B5" s="9" t="str">
        <f ca="1">IFERROR(__xludf.DUMMYFUNCTION("UNIQUE(FILTER(data!C:F,data!B:B=B5))"),"Андронова Лидия Ивановна")</f>
        <v>Андронова Лидия Ивановна</v>
      </c>
      <c r="C5" s="15" t="str">
        <f ca="1">IFERROR(__xludf.DUMMYFUNCTION("""COMPUTED_VALUE"""),"Филология")</f>
        <v>Филология</v>
      </c>
      <c r="D5" s="9" t="s">
        <v>4</v>
      </c>
      <c r="E5" s="9" t="str">
        <f ca="1">IFERROR(__xludf.DUMMYFUNCTION("""COMPUTED_VALUE"""),"Призер")</f>
        <v>Призер</v>
      </c>
    </row>
    <row r="6" spans="1:5" s="5" customFormat="1" x14ac:dyDescent="0.25">
      <c r="A6" s="9">
        <f>IF(ISBLANK(#REF!),"",COUNT(A$1:A5)+1)</f>
        <v>4</v>
      </c>
      <c r="B6" s="9" t="str">
        <f ca="1">IFERROR(__xludf.DUMMYFUNCTION("UNIQUE(FILTER(data!C:F,data!B:B=B6))"),"Бахарев Иван Михайлович")</f>
        <v>Бахарев Иван Михайлович</v>
      </c>
      <c r="C6" s="15" t="str">
        <f ca="1">IFERROR(__xludf.DUMMYFUNCTION("""COMPUTED_VALUE"""),"Математика и компьютерные науки")</f>
        <v>Математика и компьютерные науки</v>
      </c>
      <c r="D6" s="9" t="s">
        <v>5</v>
      </c>
      <c r="E6" s="9" t="str">
        <f ca="1">IFERROR(__xludf.DUMMYFUNCTION("""COMPUTED_VALUE"""),"Победитель")</f>
        <v>Победитель</v>
      </c>
    </row>
    <row r="7" spans="1:5" s="5" customFormat="1" x14ac:dyDescent="0.25">
      <c r="A7" s="9">
        <f>IF(ISBLANK(#REF!),"",COUNT(A$1:A6)+1)</f>
        <v>5</v>
      </c>
      <c r="B7" s="9" t="str">
        <f ca="1">IFERROR(__xludf.DUMMYFUNCTION("UNIQUE(FILTER(data!C:F,data!B:B=B7))"),"Бернштейн Вадим Германович")</f>
        <v>Бернштейн Вадим Германович</v>
      </c>
      <c r="C7" s="15" t="str">
        <f ca="1">IFERROR(__xludf.DUMMYFUNCTION("""COMPUTED_VALUE"""),"Филология")</f>
        <v>Филология</v>
      </c>
      <c r="D7" s="9" t="s">
        <v>5</v>
      </c>
      <c r="E7" s="9" t="str">
        <f ca="1">IFERROR(__xludf.DUMMYFUNCTION("""COMPUTED_VALUE"""),"Победитель")</f>
        <v>Победитель</v>
      </c>
    </row>
    <row r="8" spans="1:5" s="5" customFormat="1" x14ac:dyDescent="0.25">
      <c r="A8" s="9">
        <f>IF(ISBLANK(#REF!),"",COUNT(A$1:A7)+1)</f>
        <v>6</v>
      </c>
      <c r="B8" s="9" t="str">
        <f ca="1">IFERROR(__xludf.DUMMYFUNCTION("UNIQUE(FILTER(data!C:F,data!B:B=B8))"),"Бородин Артем Константинович")</f>
        <v>Бородин Артем Константинович</v>
      </c>
      <c r="C8" s="15" t="str">
        <f ca="1">IFERROR(__xludf.DUMMYFUNCTION("""COMPUTED_VALUE"""),"Искусства")</f>
        <v>Искусства</v>
      </c>
      <c r="D8" s="9" t="s">
        <v>3</v>
      </c>
      <c r="E8" s="9" t="str">
        <f ca="1">IFERROR(__xludf.DUMMYFUNCTION("""COMPUTED_VALUE"""),"Победитель")</f>
        <v>Победитель</v>
      </c>
    </row>
    <row r="9" spans="1:5" s="5" customFormat="1" x14ac:dyDescent="0.25">
      <c r="A9" s="9">
        <f>IF(ISBLANK(#REF!),"",COUNT(A$1:A8)+1)</f>
        <v>7</v>
      </c>
      <c r="B9" s="9" t="str">
        <f ca="1">IFERROR(__xludf.DUMMYFUNCTION("UNIQUE(FILTER(data!C:F,data!B:B=B9))"),"Бражникова Дарья Евгеньевна")</f>
        <v>Бражникова Дарья Евгеньевна</v>
      </c>
      <c r="C9" s="15" t="str">
        <f ca="1">IFERROR(__xludf.DUMMYFUNCTION("""COMPUTED_VALUE"""),"Филология")</f>
        <v>Филология</v>
      </c>
      <c r="D9" s="9" t="s">
        <v>3</v>
      </c>
      <c r="E9" s="9" t="str">
        <f ca="1">IFERROR(__xludf.DUMMYFUNCTION("""COMPUTED_VALUE"""),"Призер")</f>
        <v>Призер</v>
      </c>
    </row>
    <row r="10" spans="1:5" s="5" customFormat="1" x14ac:dyDescent="0.25">
      <c r="A10" s="9">
        <f>IF(ISBLANK(#REF!),"",COUNT(A$1:A9)+1)</f>
        <v>8</v>
      </c>
      <c r="B10" s="9" t="str">
        <f ca="1">IFERROR(__xludf.DUMMYFUNCTION("UNIQUE(FILTER(data!C:F,data!B:B=B10))"),"Быстров Данил Владимирович")</f>
        <v>Быстров Данил Владимирович</v>
      </c>
      <c r="C10" s="15" t="str">
        <f ca="1">IFERROR(__xludf.DUMMYFUNCTION("""COMPUTED_VALUE"""),"Математика и механика")</f>
        <v>Математика и механика</v>
      </c>
      <c r="D10" s="9" t="s">
        <v>3</v>
      </c>
      <c r="E10" s="9" t="str">
        <f ca="1">IFERROR(__xludf.DUMMYFUNCTION("""COMPUTED_VALUE"""),"Победитель")</f>
        <v>Победитель</v>
      </c>
    </row>
    <row r="11" spans="1:5" s="5" customFormat="1" x14ac:dyDescent="0.25">
      <c r="A11" s="9">
        <f>IF(ISBLANK(#REF!),"",COUNT(A$1:A10)+1)</f>
        <v>9</v>
      </c>
      <c r="B11" s="9" t="str">
        <f ca="1">IFERROR(__xludf.DUMMYFUNCTION("UNIQUE(FILTER(data!C:F,data!B:B=B11))"),"Васильева Анна Викторовна")</f>
        <v>Васильева Анна Викторовна</v>
      </c>
      <c r="C11" s="15" t="str">
        <f ca="1">IFERROR(__xludf.DUMMYFUNCTION("""COMPUTED_VALUE"""),"Юриспруденция")</f>
        <v>Юриспруденция</v>
      </c>
      <c r="D11" s="9" t="s">
        <v>3</v>
      </c>
      <c r="E11" s="9" t="str">
        <f ca="1">IFERROR(__xludf.DUMMYFUNCTION("""COMPUTED_VALUE"""),"Победитель")</f>
        <v>Победитель</v>
      </c>
    </row>
    <row r="12" spans="1:5" s="5" customFormat="1" x14ac:dyDescent="0.25">
      <c r="A12" s="9">
        <f>IF(ISBLANK(#REF!),"",COUNT(A$1:A11)+1)</f>
        <v>10</v>
      </c>
      <c r="B12" s="9" t="str">
        <f ca="1">IFERROR(__xludf.DUMMYFUNCTION("UNIQUE(FILTER(data!C:F,data!B:B=B12))"),"Васюнькин Макар Владимирович")</f>
        <v>Васюнькин Макар Владимирович</v>
      </c>
      <c r="C12" s="15" t="str">
        <f ca="1">IFERROR(__xludf.DUMMYFUNCTION("""COMPUTED_VALUE"""),"Биология")</f>
        <v>Биология</v>
      </c>
      <c r="D12" s="9" t="s">
        <v>3</v>
      </c>
      <c r="E12" s="9" t="str">
        <f ca="1">IFERROR(__xludf.DUMMYFUNCTION("""COMPUTED_VALUE"""),"Победитель")</f>
        <v>Победитель</v>
      </c>
    </row>
    <row r="13" spans="1:5" s="5" customFormat="1" x14ac:dyDescent="0.25">
      <c r="A13" s="9">
        <f>IF(ISBLANK(#REF!),"",COUNT(A$1:A12)+1)</f>
        <v>11</v>
      </c>
      <c r="B13" s="9" t="str">
        <f ca="1">IFERROR(__xludf.DUMMYFUNCTION("UNIQUE(FILTER(data!C:F,data!B:B=B13))"),"Власенко Дарья Андреевна")</f>
        <v>Власенко Дарья Андреевна</v>
      </c>
      <c r="C13" s="15" t="str">
        <f ca="1">IFERROR(__xludf.DUMMYFUNCTION("""COMPUTED_VALUE"""),"Юриспруденция")</f>
        <v>Юриспруденция</v>
      </c>
      <c r="D13" s="9" t="s">
        <v>3</v>
      </c>
      <c r="E13" s="9" t="str">
        <f ca="1">IFERROR(__xludf.DUMMYFUNCTION("""COMPUTED_VALUE"""),"Победитель")</f>
        <v>Победитель</v>
      </c>
    </row>
    <row r="14" spans="1:5" s="5" customFormat="1" x14ac:dyDescent="0.25">
      <c r="A14" s="9">
        <f>IF(ISBLANK(#REF!),"",COUNT(A$1:A13)+1)</f>
        <v>12</v>
      </c>
      <c r="B14" s="9" t="str">
        <f ca="1">IFERROR(__xludf.DUMMYFUNCTION("UNIQUE(FILTER(data!C:F,data!B:B=B14))"),"Волколупова Владислава Владимировна")</f>
        <v>Волколупова Владислава Владимировна</v>
      </c>
      <c r="C14" s="15" t="str">
        <f ca="1">IFERROR(__xludf.DUMMYFUNCTION("""COMPUTED_VALUE"""),"Юриспруденция")</f>
        <v>Юриспруденция</v>
      </c>
      <c r="D14" s="9" t="s">
        <v>3</v>
      </c>
      <c r="E14" s="9" t="str">
        <f ca="1">IFERROR(__xludf.DUMMYFUNCTION("""COMPUTED_VALUE"""),"Призер")</f>
        <v>Призер</v>
      </c>
    </row>
    <row r="15" spans="1:5" s="5" customFormat="1" x14ac:dyDescent="0.25">
      <c r="A15" s="9">
        <f>IF(ISBLANK(#REF!),"",COUNT(A$1:A14)+1)</f>
        <v>13</v>
      </c>
      <c r="B15" s="9" t="str">
        <f ca="1">IFERROR(__xludf.DUMMYFUNCTION("UNIQUE(FILTER(data!C:F,data!B:B=B15))"),"Володченко Анастасия Олеговна")</f>
        <v>Володченко Анастасия Олеговна</v>
      </c>
      <c r="C15" s="15" t="str">
        <f ca="1">IFERROR(__xludf.DUMMYFUNCTION("""COMPUTED_VALUE"""),"Социология")</f>
        <v>Социология</v>
      </c>
      <c r="D15" s="9" t="s">
        <v>3</v>
      </c>
      <c r="E15" s="9" t="str">
        <f ca="1">IFERROR(__xludf.DUMMYFUNCTION("""COMPUTED_VALUE"""),"Победитель")</f>
        <v>Победитель</v>
      </c>
    </row>
    <row r="16" spans="1:5" s="5" customFormat="1" x14ac:dyDescent="0.25">
      <c r="A16" s="9">
        <f>IF(ISBLANK(#REF!),"",COUNT(A$1:A15)+1)</f>
        <v>14</v>
      </c>
      <c r="B16" s="9" t="str">
        <f ca="1">IFERROR(__xludf.DUMMYFUNCTION("UNIQUE(FILTER(data!C:F,data!B:B=B16))"),"Волощук Софья Александровна")</f>
        <v>Волощук Софья Александровна</v>
      </c>
      <c r="C16" s="15" t="str">
        <f ca="1">IFERROR(__xludf.DUMMYFUNCTION("""COMPUTED_VALUE"""),"Юриспруденция")</f>
        <v>Юриспруденция</v>
      </c>
      <c r="D16" s="9" t="s">
        <v>3</v>
      </c>
      <c r="E16" s="9" t="str">
        <f ca="1">IFERROR(__xludf.DUMMYFUNCTION("""COMPUTED_VALUE"""),"Победитель")</f>
        <v>Победитель</v>
      </c>
    </row>
    <row r="17" spans="1:5" s="5" customFormat="1" x14ac:dyDescent="0.25">
      <c r="A17" s="9">
        <f>IF(ISBLANK(#REF!),"",COUNT(A$1:A16)+1)</f>
        <v>15</v>
      </c>
      <c r="B17" s="9" t="str">
        <f ca="1">IFERROR(__xludf.DUMMYFUNCTION("UNIQUE(FILTER(data!C:F,data!B:B=B17))"),"Воронов Дмитрий Сергеевич")</f>
        <v>Воронов Дмитрий Сергеевич</v>
      </c>
      <c r="C17" s="15" t="str">
        <f ca="1">IFERROR(__xludf.DUMMYFUNCTION("""COMPUTED_VALUE"""),"Высшая школа журналистики и массовых коммуникаций")</f>
        <v>Высшая школа журналистики и массовых коммуникаций</v>
      </c>
      <c r="D17" s="9" t="s">
        <v>3</v>
      </c>
      <c r="E17" s="9" t="str">
        <f ca="1">IFERROR(__xludf.DUMMYFUNCTION("""COMPUTED_VALUE"""),"Победитель")</f>
        <v>Победитель</v>
      </c>
    </row>
    <row r="18" spans="1:5" s="5" customFormat="1" x14ac:dyDescent="0.25">
      <c r="A18" s="9">
        <f>IF(ISBLANK(#REF!),"",COUNT(A$1:A17)+1)</f>
        <v>16</v>
      </c>
      <c r="B18" s="9" t="str">
        <f ca="1">IFERROR(__xludf.DUMMYFUNCTION("UNIQUE(FILTER(data!C:F,data!B:B=B18))"),"Гоголева Василиса Дмитриевна")</f>
        <v>Гоголева Василиса Дмитриевна</v>
      </c>
      <c r="C18" s="15" t="str">
        <f ca="1">IFERROR(__xludf.DUMMYFUNCTION("""COMPUTED_VALUE"""),"Востоковедение и африканистика")</f>
        <v>Востоковедение и африканистика</v>
      </c>
      <c r="D18" s="9" t="s">
        <v>3</v>
      </c>
      <c r="E18" s="9" t="str">
        <f ca="1">IFERROR(__xludf.DUMMYFUNCTION("""COMPUTED_VALUE"""),"Призер")</f>
        <v>Призер</v>
      </c>
    </row>
    <row r="19" spans="1:5" s="5" customFormat="1" x14ac:dyDescent="0.25">
      <c r="A19" s="9">
        <f>IF(ISBLANK(#REF!),"",COUNT(A$1:A18)+1)</f>
        <v>17</v>
      </c>
      <c r="B19" s="9" t="str">
        <f ca="1">IFERROR(__xludf.DUMMYFUNCTION("UNIQUE(FILTER(data!C:F,data!B:B=B19))"),"Горбачев Никита Сергеевич")</f>
        <v>Горбачев Никита Сергеевич</v>
      </c>
      <c r="C19" s="15" t="str">
        <f ca="1">IFERROR(__xludf.DUMMYFUNCTION("""COMPUTED_VALUE"""),"Филология")</f>
        <v>Филология</v>
      </c>
      <c r="D19" s="9" t="s">
        <v>3</v>
      </c>
      <c r="E19" s="9" t="str">
        <f ca="1">IFERROR(__xludf.DUMMYFUNCTION("""COMPUTED_VALUE"""),"Победитель")</f>
        <v>Победитель</v>
      </c>
    </row>
    <row r="20" spans="1:5" s="5" customFormat="1" x14ac:dyDescent="0.25">
      <c r="A20" s="9">
        <f>IF(ISBLANK(#REF!),"",COUNT(A$1:A19)+1)</f>
        <v>18</v>
      </c>
      <c r="B20" s="9" t="str">
        <f ca="1">IFERROR(__xludf.DUMMYFUNCTION("UNIQUE(FILTER(data!C:F,data!B:B=B20))"),"Громов Рамиль Махирович")</f>
        <v>Громов Рамиль Махирович</v>
      </c>
      <c r="C20" s="15" t="str">
        <f ca="1">IFERROR(__xludf.DUMMYFUNCTION("""COMPUTED_VALUE"""),"Процессы управления")</f>
        <v>Процессы управления</v>
      </c>
      <c r="D20" s="9" t="s">
        <v>4</v>
      </c>
      <c r="E20" s="9" t="str">
        <f ca="1">IFERROR(__xludf.DUMMYFUNCTION("""COMPUTED_VALUE"""),"Призер")</f>
        <v>Призер</v>
      </c>
    </row>
    <row r="21" spans="1:5" s="5" customFormat="1" x14ac:dyDescent="0.25">
      <c r="A21" s="9">
        <f>IF(ISBLANK(#REF!),"",COUNT(A$1:A20)+1)</f>
        <v>19</v>
      </c>
      <c r="B21" s="9" t="str">
        <f ca="1">IFERROR(__xludf.DUMMYFUNCTION("UNIQUE(FILTER(data!C:F,data!B:B=B21))"),"Девяткин Дмитрий Михайлович")</f>
        <v>Девяткин Дмитрий Михайлович</v>
      </c>
      <c r="C21" s="15" t="str">
        <f ca="1">IFERROR(__xludf.DUMMYFUNCTION("""COMPUTED_VALUE"""),"Биология")</f>
        <v>Биология</v>
      </c>
      <c r="D21" s="9" t="s">
        <v>3</v>
      </c>
      <c r="E21" s="9" t="str">
        <f ca="1">IFERROR(__xludf.DUMMYFUNCTION("""COMPUTED_VALUE"""),"Победитель")</f>
        <v>Победитель</v>
      </c>
    </row>
    <row r="22" spans="1:5" s="5" customFormat="1" x14ac:dyDescent="0.25">
      <c r="A22" s="9">
        <f>IF(ISBLANK(#REF!),"",COUNT(A$1:A21)+1)</f>
        <v>20</v>
      </c>
      <c r="B22" s="9" t="str">
        <f ca="1">IFERROR(__xludf.DUMMYFUNCTION("UNIQUE(FILTER(data!C:F,data!B:B=B22))"),"Деркач Иван Григорьевич")</f>
        <v>Деркач Иван Григорьевич</v>
      </c>
      <c r="C22" s="15" t="str">
        <f ca="1">IFERROR(__xludf.DUMMYFUNCTION("""COMPUTED_VALUE"""),"Юриспруденция")</f>
        <v>Юриспруденция</v>
      </c>
      <c r="D22" s="9" t="s">
        <v>3</v>
      </c>
      <c r="E22" s="9" t="str">
        <f ca="1">IFERROR(__xludf.DUMMYFUNCTION("""COMPUTED_VALUE"""),"Победитель")</f>
        <v>Победитель</v>
      </c>
    </row>
    <row r="23" spans="1:5" s="5" customFormat="1" x14ac:dyDescent="0.25">
      <c r="A23" s="9">
        <f>IF(ISBLANK(#REF!),"",COUNT(A$1:A22)+1)</f>
        <v>21</v>
      </c>
      <c r="B23" s="9" t="str">
        <f ca="1">IFERROR(__xludf.DUMMYFUNCTION("UNIQUE(FILTER(data!C:F,data!B:B=B23))"),"Димитриева Анжела Геннадиевна")</f>
        <v>Димитриева Анжела Геннадиевна</v>
      </c>
      <c r="C23" s="15" t="str">
        <f ca="1">IFERROR(__xludf.DUMMYFUNCTION("""COMPUTED_VALUE"""),"Психология")</f>
        <v>Психология</v>
      </c>
      <c r="D23" s="9" t="s">
        <v>5</v>
      </c>
      <c r="E23" s="9" t="str">
        <f ca="1">IFERROR(__xludf.DUMMYFUNCTION("""COMPUTED_VALUE"""),"Призер")</f>
        <v>Призер</v>
      </c>
    </row>
    <row r="24" spans="1:5" s="5" customFormat="1" x14ac:dyDescent="0.25">
      <c r="A24" s="9">
        <f>IF(ISBLANK(#REF!),"",COUNT(A$1:A23)+1)</f>
        <v>22</v>
      </c>
      <c r="B24" s="9" t="str">
        <f ca="1">IFERROR(__xludf.DUMMYFUNCTION("UNIQUE(FILTER(data!C:F,data!B:B=B24))"),"Димитриева Полина Олеговна")</f>
        <v>Димитриева Полина Олеговна</v>
      </c>
      <c r="C24" s="15" t="str">
        <f ca="1">IFERROR(__xludf.DUMMYFUNCTION("""COMPUTED_VALUE"""),"Физика")</f>
        <v>Физика</v>
      </c>
      <c r="D24" s="9" t="s">
        <v>5</v>
      </c>
      <c r="E24" s="9" t="str">
        <f ca="1">IFERROR(__xludf.DUMMYFUNCTION("""COMPUTED_VALUE"""),"Победитель")</f>
        <v>Победитель</v>
      </c>
    </row>
    <row r="25" spans="1:5" s="5" customFormat="1" x14ac:dyDescent="0.25">
      <c r="A25" s="9">
        <f>IF(ISBLANK(#REF!),"",COUNT(A$1:A24)+1)</f>
        <v>23</v>
      </c>
      <c r="B25" s="9" t="str">
        <f ca="1">IFERROR(__xludf.DUMMYFUNCTION("UNIQUE(FILTER(data!C:F,data!B:B=B25))"),"Дощанова Кымбат")</f>
        <v>Дощанова Кымбат</v>
      </c>
      <c r="C25" s="15" t="str">
        <f ca="1">IFERROR(__xludf.DUMMYFUNCTION("""COMPUTED_VALUE"""),"Искусства")</f>
        <v>Искусства</v>
      </c>
      <c r="D25" s="9" t="s">
        <v>5</v>
      </c>
      <c r="E25" s="9" t="str">
        <f ca="1">IFERROR(__xludf.DUMMYFUNCTION("""COMPUTED_VALUE"""),"Победитель")</f>
        <v>Победитель</v>
      </c>
    </row>
    <row r="26" spans="1:5" s="5" customFormat="1" x14ac:dyDescent="0.25">
      <c r="A26" s="9">
        <f>IF(ISBLANK(#REF!),"",COUNT(A$1:A25)+1)</f>
        <v>24</v>
      </c>
      <c r="B26" s="9" t="str">
        <f ca="1">IFERROR(__xludf.DUMMYFUNCTION("UNIQUE(FILTER(data!C:F,data!B:B=B26))"),"Дощанова Сымбат")</f>
        <v>Дощанова Сымбат</v>
      </c>
      <c r="C26" s="15" t="str">
        <f ca="1">IFERROR(__xludf.DUMMYFUNCTION("""COMPUTED_VALUE"""),"Искусства")</f>
        <v>Искусства</v>
      </c>
      <c r="D26" s="9" t="s">
        <v>5</v>
      </c>
      <c r="E26" s="9" t="str">
        <f ca="1">IFERROR(__xludf.DUMMYFUNCTION("""COMPUTED_VALUE"""),"Победитель")</f>
        <v>Победитель</v>
      </c>
    </row>
    <row r="27" spans="1:5" s="5" customFormat="1" x14ac:dyDescent="0.25">
      <c r="A27" s="9">
        <f>IF(ISBLANK(#REF!),"",COUNT(A$1:A26)+1)</f>
        <v>25</v>
      </c>
      <c r="B27" s="9" t="str">
        <f ca="1">IFERROR(__xludf.DUMMYFUNCTION("UNIQUE(FILTER(data!C:F,data!B:B=B27))"),"Дьячковский Роман Андреевич")</f>
        <v>Дьячковский Роман Андреевич</v>
      </c>
      <c r="C27" s="15" t="str">
        <f ca="1">IFERROR(__xludf.DUMMYFUNCTION("""COMPUTED_VALUE"""),"Биология")</f>
        <v>Биология</v>
      </c>
      <c r="D27" s="9" t="s">
        <v>3</v>
      </c>
      <c r="E27" s="9" t="str">
        <f ca="1">IFERROR(__xludf.DUMMYFUNCTION("""COMPUTED_VALUE"""),"Победитель")</f>
        <v>Победитель</v>
      </c>
    </row>
    <row r="28" spans="1:5" s="5" customFormat="1" x14ac:dyDescent="0.25">
      <c r="A28" s="9">
        <f>IF(ISBLANK(#REF!),"",COUNT(A$1:A27)+1)</f>
        <v>26</v>
      </c>
      <c r="B28" s="9" t="str">
        <f ca="1">IFERROR(__xludf.DUMMYFUNCTION("UNIQUE(FILTER(data!C:F,data!B:B=B28))"),"Жиляева Алина Владимировна")</f>
        <v>Жиляева Алина Владимировна</v>
      </c>
      <c r="C28" s="15" t="str">
        <f ca="1">IFERROR(__xludf.DUMMYFUNCTION("""COMPUTED_VALUE"""),"Филология")</f>
        <v>Филология</v>
      </c>
      <c r="D28" s="9" t="s">
        <v>3</v>
      </c>
      <c r="E28" s="9" t="str">
        <f ca="1">IFERROR(__xludf.DUMMYFUNCTION("""COMPUTED_VALUE"""),"Призер")</f>
        <v>Призер</v>
      </c>
    </row>
    <row r="29" spans="1:5" s="5" customFormat="1" x14ac:dyDescent="0.25">
      <c r="A29" s="9">
        <f>IF(ISBLANK(#REF!),"",COUNT(A$1:A28)+1)</f>
        <v>27</v>
      </c>
      <c r="B29" s="9" t="str">
        <f ca="1">IFERROR(__xludf.DUMMYFUNCTION("UNIQUE(FILTER(data!C:F,data!B:B=B29))"),"Зайчик Михаил Леонидович")</f>
        <v>Зайчик Михаил Леонидович</v>
      </c>
      <c r="C29" s="15" t="str">
        <f ca="1">IFERROR(__xludf.DUMMYFUNCTION("""COMPUTED_VALUE"""),"Филология")</f>
        <v>Филология</v>
      </c>
      <c r="D29" s="9" t="s">
        <v>3</v>
      </c>
      <c r="E29" s="9" t="str">
        <f ca="1">IFERROR(__xludf.DUMMYFUNCTION("""COMPUTED_VALUE"""),"Победитель")</f>
        <v>Победитель</v>
      </c>
    </row>
    <row r="30" spans="1:5" s="5" customFormat="1" x14ac:dyDescent="0.25">
      <c r="A30" s="9">
        <f>IF(ISBLANK(#REF!),"",COUNT(A$1:A29)+1)</f>
        <v>28</v>
      </c>
      <c r="B30" s="9" t="str">
        <f ca="1">IFERROR(__xludf.DUMMYFUNCTION("UNIQUE(FILTER(data!C:F,data!B:B=B30))"),"Илич Мария")</f>
        <v>Илич Мария</v>
      </c>
      <c r="C30" s="15" t="str">
        <f ca="1">IFERROR(__xludf.DUMMYFUNCTION("""COMPUTED_VALUE"""),"Психология")</f>
        <v>Психология</v>
      </c>
      <c r="D30" s="9" t="s">
        <v>3</v>
      </c>
      <c r="E30" s="9" t="str">
        <f ca="1">IFERROR(__xludf.DUMMYFUNCTION("""COMPUTED_VALUE"""),"Победитель")</f>
        <v>Победитель</v>
      </c>
    </row>
    <row r="31" spans="1:5" s="5" customFormat="1" x14ac:dyDescent="0.25">
      <c r="A31" s="9">
        <f>IF(ISBLANK(#REF!),"",COUNT(A$1:A30)+1)</f>
        <v>29</v>
      </c>
      <c r="B31" s="9" t="str">
        <f ca="1">IFERROR(__xludf.DUMMYFUNCTION("UNIQUE(FILTER(data!C:F,data!B:B=B31))"),"Калита Ксения Иннокентьевна")</f>
        <v>Калита Ксения Иннокентьевна</v>
      </c>
      <c r="C31" s="15" t="str">
        <f ca="1">IFERROR(__xludf.DUMMYFUNCTION("""COMPUTED_VALUE"""),"Филология")</f>
        <v>Филология</v>
      </c>
      <c r="D31" s="9" t="s">
        <v>5</v>
      </c>
      <c r="E31" s="9" t="str">
        <f ca="1">IFERROR(__xludf.DUMMYFUNCTION("""COMPUTED_VALUE"""),"Победитель")</f>
        <v>Победитель</v>
      </c>
    </row>
    <row r="32" spans="1:5" s="5" customFormat="1" x14ac:dyDescent="0.25">
      <c r="A32" s="9">
        <f>IF(ISBLANK(#REF!),"",COUNT(A$1:A31)+1)</f>
        <v>30</v>
      </c>
      <c r="B32" s="9" t="str">
        <f ca="1">IFERROR(__xludf.DUMMYFUNCTION("UNIQUE(FILTER(data!C:F,data!B:B=B32))"),"Каредла Хеманжали")</f>
        <v>Каредла Хеманжали</v>
      </c>
      <c r="C32" s="15" t="str">
        <f ca="1">IFERROR(__xludf.DUMMYFUNCTION("""COMPUTED_VALUE"""),"Искусства")</f>
        <v>Искусства</v>
      </c>
      <c r="D32" s="9" t="s">
        <v>5</v>
      </c>
      <c r="E32" s="9" t="str">
        <f ca="1">IFERROR(__xludf.DUMMYFUNCTION("""COMPUTED_VALUE"""),"Призер")</f>
        <v>Призер</v>
      </c>
    </row>
    <row r="33" spans="1:5" s="5" customFormat="1" x14ac:dyDescent="0.25">
      <c r="A33" s="9">
        <f>IF(ISBLANK(#REF!),"",COUNT(A$1:A32)+1)</f>
        <v>31</v>
      </c>
      <c r="B33" s="9" t="str">
        <f ca="1">IFERROR(__xludf.DUMMYFUNCTION("UNIQUE(FILTER(data!C:F,data!B:B=B33))"),"Колтышева Мария Дмитриевна")</f>
        <v>Колтышева Мария Дмитриевна</v>
      </c>
      <c r="C33" s="15" t="str">
        <f ca="1">IFERROR(__xludf.DUMMYFUNCTION("""COMPUTED_VALUE"""),"Востоковедение и африканистика")</f>
        <v>Востоковедение и африканистика</v>
      </c>
      <c r="D33" s="9" t="s">
        <v>3</v>
      </c>
      <c r="E33" s="9" t="str">
        <f ca="1">IFERROR(__xludf.DUMMYFUNCTION("""COMPUTED_VALUE"""),"Победитель")</f>
        <v>Победитель</v>
      </c>
    </row>
    <row r="34" spans="1:5" s="5" customFormat="1" x14ac:dyDescent="0.25">
      <c r="A34" s="9">
        <f>IF(ISBLANK(#REF!),"",COUNT(A$1:A33)+1)</f>
        <v>32</v>
      </c>
      <c r="B34" s="9" t="str">
        <f ca="1">IFERROR(__xludf.DUMMYFUNCTION("UNIQUE(FILTER(data!C:F,data!B:B=B34))"),"Комлева Александра Валерьевна")</f>
        <v>Комлева Александра Валерьевна</v>
      </c>
      <c r="C34" s="15" t="str">
        <f ca="1">IFERROR(__xludf.DUMMYFUNCTION("""COMPUTED_VALUE"""),"Юриспруденция")</f>
        <v>Юриспруденция</v>
      </c>
      <c r="D34" s="9" t="s">
        <v>3</v>
      </c>
      <c r="E34" s="9" t="str">
        <f ca="1">IFERROR(__xludf.DUMMYFUNCTION("""COMPUTED_VALUE"""),"Победитель")</f>
        <v>Победитель</v>
      </c>
    </row>
    <row r="35" spans="1:5" s="5" customFormat="1" x14ac:dyDescent="0.25">
      <c r="A35" s="9">
        <f>IF(ISBLANK(#REF!),"",COUNT(A$1:A34)+1)</f>
        <v>33</v>
      </c>
      <c r="B35" s="9" t="str">
        <f ca="1">IFERROR(__xludf.DUMMYFUNCTION("UNIQUE(FILTER(data!C:F,data!B:B=B35))"),"Котельников Дмитрий Александрович")</f>
        <v>Котельников Дмитрий Александрович</v>
      </c>
      <c r="C35" s="15" t="str">
        <f ca="1">IFERROR(__xludf.DUMMYFUNCTION("""COMPUTED_VALUE"""),"Юриспруденция")</f>
        <v>Юриспруденция</v>
      </c>
      <c r="D35" s="9" t="s">
        <v>3</v>
      </c>
      <c r="E35" s="9" t="str">
        <f ca="1">IFERROR(__xludf.DUMMYFUNCTION("""COMPUTED_VALUE"""),"Победитель")</f>
        <v>Победитель</v>
      </c>
    </row>
    <row r="36" spans="1:5" s="5" customFormat="1" x14ac:dyDescent="0.25">
      <c r="A36" s="9">
        <f>IF(ISBLANK(#REF!),"",COUNT(A$1:A35)+1)</f>
        <v>34</v>
      </c>
      <c r="B36" s="9" t="str">
        <f ca="1">IFERROR(__xludf.DUMMYFUNCTION("UNIQUE(FILTER(data!C:F,data!B:B=B36))"),"Кошкарова Елизавета Андреевна")</f>
        <v>Кошкарова Елизавета Андреевна</v>
      </c>
      <c r="C36" s="15" t="str">
        <f ca="1">IFERROR(__xludf.DUMMYFUNCTION("""COMPUTED_VALUE"""),"Филология")</f>
        <v>Филология</v>
      </c>
      <c r="D36" s="9" t="s">
        <v>5</v>
      </c>
      <c r="E36" s="9" t="str">
        <f ca="1">IFERROR(__xludf.DUMMYFUNCTION("""COMPUTED_VALUE"""),"Победитель")</f>
        <v>Победитель</v>
      </c>
    </row>
    <row r="37" spans="1:5" s="5" customFormat="1" x14ac:dyDescent="0.25">
      <c r="A37" s="9">
        <f>IF(ISBLANK(#REF!),"",COUNT(A$1:A36)+1)</f>
        <v>35</v>
      </c>
      <c r="B37" s="9" t="str">
        <f ca="1">IFERROR(__xludf.DUMMYFUNCTION("UNIQUE(FILTER(data!C:F,data!B:B=B37))"),"Кривушкова Александра Игоревна")</f>
        <v>Кривушкова Александра Игоревна</v>
      </c>
      <c r="C37" s="15" t="str">
        <f ca="1">IFERROR(__xludf.DUMMYFUNCTION("""COMPUTED_VALUE"""),"Менеджмент")</f>
        <v>Менеджмент</v>
      </c>
      <c r="D37" s="9" t="s">
        <v>3</v>
      </c>
      <c r="E37" s="9" t="str">
        <f ca="1">IFERROR(__xludf.DUMMYFUNCTION("""COMPUTED_VALUE"""),"Победитель")</f>
        <v>Победитель</v>
      </c>
    </row>
    <row r="38" spans="1:5" s="5" customFormat="1" x14ac:dyDescent="0.25">
      <c r="A38" s="9">
        <f>IF(ISBLANK(#REF!),"",COUNT(A$1:A37)+1)</f>
        <v>36</v>
      </c>
      <c r="B38" s="9" t="str">
        <f ca="1">IFERROR(__xludf.DUMMYFUNCTION("UNIQUE(FILTER(data!C:F,data!B:B=B38))"),"Крутько Ксения Игоревна")</f>
        <v>Крутько Ксения Игоревна</v>
      </c>
      <c r="C38" s="15" t="str">
        <f ca="1">IFERROR(__xludf.DUMMYFUNCTION("""COMPUTED_VALUE"""),"Институт истории")</f>
        <v>Институт истории</v>
      </c>
      <c r="D38" s="9" t="s">
        <v>3</v>
      </c>
      <c r="E38" s="9" t="str">
        <f ca="1">IFERROR(__xludf.DUMMYFUNCTION("""COMPUTED_VALUE"""),"Победитель")</f>
        <v>Победитель</v>
      </c>
    </row>
    <row r="39" spans="1:5" s="5" customFormat="1" x14ac:dyDescent="0.25">
      <c r="A39" s="9">
        <f>IF(ISBLANK(#REF!),"",COUNT(A$1:A38)+1)</f>
        <v>37</v>
      </c>
      <c r="B39" s="9" t="str">
        <f ca="1">IFERROR(__xludf.DUMMYFUNCTION("UNIQUE(FILTER(data!C:F,data!B:B=B39))"),"Кузичева Наталья Олеговна")</f>
        <v>Кузичева Наталья Олеговна</v>
      </c>
      <c r="C39" s="15" t="str">
        <f ca="1">IFERROR(__xludf.DUMMYFUNCTION("""COMPUTED_VALUE"""),"Филология")</f>
        <v>Филология</v>
      </c>
      <c r="D39" s="9" t="s">
        <v>3</v>
      </c>
      <c r="E39" s="9" t="str">
        <f ca="1">IFERROR(__xludf.DUMMYFUNCTION("""COMPUTED_VALUE"""),"Призер")</f>
        <v>Призер</v>
      </c>
    </row>
    <row r="40" spans="1:5" s="5" customFormat="1" x14ac:dyDescent="0.25">
      <c r="A40" s="9">
        <f>IF(ISBLANK(#REF!),"",COUNT(A$1:A39)+1)</f>
        <v>38</v>
      </c>
      <c r="B40" s="9" t="str">
        <f ca="1">IFERROR(__xludf.DUMMYFUNCTION("UNIQUE(FILTER(data!C:F,data!B:B=B40))"),"Кузьмин Иван Александрович")</f>
        <v>Кузьмин Иван Александрович</v>
      </c>
      <c r="C40" s="15" t="str">
        <f ca="1">IFERROR(__xludf.DUMMYFUNCTION("""COMPUTED_VALUE"""),"Международные отношения")</f>
        <v>Международные отношения</v>
      </c>
      <c r="D40" s="9" t="s">
        <v>3</v>
      </c>
      <c r="E40" s="9" t="str">
        <f ca="1">IFERROR(__xludf.DUMMYFUNCTION("""COMPUTED_VALUE"""),"Победитель")</f>
        <v>Победитель</v>
      </c>
    </row>
    <row r="41" spans="1:5" s="5" customFormat="1" x14ac:dyDescent="0.25">
      <c r="A41" s="9">
        <f>IF(ISBLANK(#REF!),"",COUNT(A$1:A40)+1)</f>
        <v>39</v>
      </c>
      <c r="B41" s="9" t="str">
        <f ca="1">IFERROR(__xludf.DUMMYFUNCTION("UNIQUE(FILTER(data!C:F,data!B:B=B41))"),"Купоров Валерий Станиславович")</f>
        <v>Купоров Валерий Станиславович</v>
      </c>
      <c r="C41" s="15" t="str">
        <f ca="1">IFERROR(__xludf.DUMMYFUNCTION("""COMPUTED_VALUE"""),"Менеджмент")</f>
        <v>Менеджмент</v>
      </c>
      <c r="D41" s="9" t="s">
        <v>4</v>
      </c>
      <c r="E41" s="9" t="str">
        <f ca="1">IFERROR(__xludf.DUMMYFUNCTION("""COMPUTED_VALUE"""),"Победитель")</f>
        <v>Победитель</v>
      </c>
    </row>
    <row r="42" spans="1:5" s="5" customFormat="1" x14ac:dyDescent="0.25">
      <c r="A42" s="9">
        <f>IF(ISBLANK(#REF!),"",COUNT(A$1:A41)+1)</f>
        <v>40</v>
      </c>
      <c r="B42" s="9" t="str">
        <f ca="1">IFERROR(__xludf.DUMMYFUNCTION("UNIQUE(FILTER(data!C:F,data!B:B=B42))"),"Курылева Ксения Владимировна")</f>
        <v>Курылева Ксения Владимировна</v>
      </c>
      <c r="C42" s="15" t="str">
        <f ca="1">IFERROR(__xludf.DUMMYFUNCTION("""COMPUTED_VALUE"""),"Филология")</f>
        <v>Филология</v>
      </c>
      <c r="D42" s="9" t="s">
        <v>5</v>
      </c>
      <c r="E42" s="9" t="str">
        <f ca="1">IFERROR(__xludf.DUMMYFUNCTION("""COMPUTED_VALUE"""),"Победитель")</f>
        <v>Победитель</v>
      </c>
    </row>
    <row r="43" spans="1:5" s="5" customFormat="1" x14ac:dyDescent="0.25">
      <c r="A43" s="9">
        <f>IF(ISBLANK(#REF!),"",COUNT(A$1:A42)+1)</f>
        <v>41</v>
      </c>
      <c r="B43" s="9" t="str">
        <f ca="1">IFERROR(__xludf.DUMMYFUNCTION("UNIQUE(FILTER(data!C:F,data!B:B=B43))"),"Латипов Амир Ильдарович")</f>
        <v>Латипов Амир Ильдарович</v>
      </c>
      <c r="C43" s="15" t="str">
        <f ca="1">IFERROR(__xludf.DUMMYFUNCTION("""COMPUTED_VALUE"""),"Искусства")</f>
        <v>Искусства</v>
      </c>
      <c r="D43" s="9" t="s">
        <v>3</v>
      </c>
      <c r="E43" s="9" t="str">
        <f ca="1">IFERROR(__xludf.DUMMYFUNCTION("""COMPUTED_VALUE"""),"Призер")</f>
        <v>Призер</v>
      </c>
    </row>
    <row r="44" spans="1:5" s="5" customFormat="1" x14ac:dyDescent="0.25">
      <c r="A44" s="9">
        <f>IF(ISBLANK(#REF!),"",COUNT(A$1:A43)+1)</f>
        <v>42</v>
      </c>
      <c r="B44" s="9" t="str">
        <f ca="1">IFERROR(__xludf.DUMMYFUNCTION("UNIQUE(FILTER(data!C:F,data!B:B=B44))"),"Лошкарев Николай Викторович")</f>
        <v>Лошкарев Николай Викторович</v>
      </c>
      <c r="C44" s="15" t="str">
        <f ca="1">IFERROR(__xludf.DUMMYFUNCTION("""COMPUTED_VALUE"""),"Институт наук о Земле")</f>
        <v>Институт наук о Земле</v>
      </c>
      <c r="D44" s="9" t="s">
        <v>3</v>
      </c>
      <c r="E44" s="9" t="str">
        <f ca="1">IFERROR(__xludf.DUMMYFUNCTION("""COMPUTED_VALUE"""),"Победитель")</f>
        <v>Победитель</v>
      </c>
    </row>
    <row r="45" spans="1:5" s="5" customFormat="1" x14ac:dyDescent="0.25">
      <c r="A45" s="9">
        <f>IF(ISBLANK(#REF!),"",COUNT(A$1:A44)+1)</f>
        <v>43</v>
      </c>
      <c r="B45" s="9" t="str">
        <f ca="1">IFERROR(__xludf.DUMMYFUNCTION("UNIQUE(FILTER(data!C:F,data!B:B=B45))"),"Мазаев Руслан Сергеевич")</f>
        <v>Мазаев Руслан Сергеевич</v>
      </c>
      <c r="C45" s="15" t="str">
        <f ca="1">IFERROR(__xludf.DUMMYFUNCTION("""COMPUTED_VALUE"""),"Институт истории")</f>
        <v>Институт истории</v>
      </c>
      <c r="D45" s="9" t="s">
        <v>3</v>
      </c>
      <c r="E45" s="9" t="str">
        <f ca="1">IFERROR(__xludf.DUMMYFUNCTION("""COMPUTED_VALUE"""),"Победитель")</f>
        <v>Победитель</v>
      </c>
    </row>
    <row r="46" spans="1:5" s="5" customFormat="1" x14ac:dyDescent="0.25">
      <c r="A46" s="9">
        <f>IF(ISBLANK(#REF!),"",COUNT(A$1:A45)+1)</f>
        <v>44</v>
      </c>
      <c r="B46" s="9" t="str">
        <f ca="1">IFERROR(__xludf.DUMMYFUNCTION("UNIQUE(FILTER(data!C:F,data!B:B=B46))"),"Мамаева Елизавета Андреевна")</f>
        <v>Мамаева Елизавета Андреевна</v>
      </c>
      <c r="C46" s="15" t="str">
        <f ca="1">IFERROR(__xludf.DUMMYFUNCTION("""COMPUTED_VALUE"""),"Филология")</f>
        <v>Филология</v>
      </c>
      <c r="D46" s="9" t="s">
        <v>4</v>
      </c>
      <c r="E46" s="9" t="str">
        <f ca="1">IFERROR(__xludf.DUMMYFUNCTION("""COMPUTED_VALUE"""),"Призер")</f>
        <v>Призер</v>
      </c>
    </row>
    <row r="47" spans="1:5" s="5" customFormat="1" x14ac:dyDescent="0.25">
      <c r="A47" s="9">
        <f>IF(ISBLANK(#REF!),"",COUNT(A$1:A46)+1)</f>
        <v>45</v>
      </c>
      <c r="B47" s="9" t="str">
        <f ca="1">IFERROR(__xludf.DUMMYFUNCTION("UNIQUE(FILTER(data!C:F,data!B:B=B47))"),"Митряшкин Александр Сергеевич")</f>
        <v>Митряшкин Александр Сергеевич</v>
      </c>
      <c r="C47" s="15" t="str">
        <f ca="1">IFERROR(__xludf.DUMMYFUNCTION("""COMPUTED_VALUE"""),"Востоковедение и африканистика")</f>
        <v>Востоковедение и африканистика</v>
      </c>
      <c r="D47" s="9" t="s">
        <v>3</v>
      </c>
      <c r="E47" s="9" t="str">
        <f ca="1">IFERROR(__xludf.DUMMYFUNCTION("""COMPUTED_VALUE"""),"Призер")</f>
        <v>Призер</v>
      </c>
    </row>
    <row r="48" spans="1:5" s="5" customFormat="1" x14ac:dyDescent="0.25">
      <c r="A48" s="9">
        <f>IF(ISBLANK(#REF!),"",COUNT(A$1:A47)+1)</f>
        <v>46</v>
      </c>
      <c r="B48" s="9" t="str">
        <f ca="1">IFERROR(__xludf.DUMMYFUNCTION("UNIQUE(FILTER(data!C:F,data!B:B=B48))"),"Мусс Дарья Александровна")</f>
        <v>Мусс Дарья Александровна</v>
      </c>
      <c r="C48" s="15" t="str">
        <f ca="1">IFERROR(__xludf.DUMMYFUNCTION("""COMPUTED_VALUE"""),"Психология")</f>
        <v>Психология</v>
      </c>
      <c r="D48" s="9" t="s">
        <v>3</v>
      </c>
      <c r="E48" s="9" t="str">
        <f ca="1">IFERROR(__xludf.DUMMYFUNCTION("""COMPUTED_VALUE"""),"Победитель")</f>
        <v>Победитель</v>
      </c>
    </row>
    <row r="49" spans="1:5" s="5" customFormat="1" x14ac:dyDescent="0.25">
      <c r="A49" s="9">
        <f>IF(ISBLANK(#REF!),"",COUNT(A$1:A48)+1)</f>
        <v>47</v>
      </c>
      <c r="B49" s="9" t="str">
        <f ca="1">IFERROR(__xludf.DUMMYFUNCTION("UNIQUE(FILTER(data!C:F,data!B:B=B49))"),"Никифоров Иван Андреевич")</f>
        <v>Никифоров Иван Андреевич</v>
      </c>
      <c r="C49" s="15" t="str">
        <f ca="1">IFERROR(__xludf.DUMMYFUNCTION("""COMPUTED_VALUE"""),"Юриспруденция")</f>
        <v>Юриспруденция</v>
      </c>
      <c r="D49" s="9" t="s">
        <v>3</v>
      </c>
      <c r="E49" s="9" t="str">
        <f ca="1">IFERROR(__xludf.DUMMYFUNCTION("""COMPUTED_VALUE"""),"Призер")</f>
        <v>Призер</v>
      </c>
    </row>
    <row r="50" spans="1:5" s="5" customFormat="1" x14ac:dyDescent="0.25">
      <c r="A50" s="9">
        <f>IF(ISBLANK(#REF!),"",COUNT(A$1:A49)+1)</f>
        <v>48</v>
      </c>
      <c r="B50" s="9" t="str">
        <f ca="1">IFERROR(__xludf.DUMMYFUNCTION("UNIQUE(FILTER(data!C:F,data!B:B=B50))"),"Николаева Анна")</f>
        <v>Николаева Анна</v>
      </c>
      <c r="C50" s="15" t="str">
        <f ca="1">IFERROR(__xludf.DUMMYFUNCTION("""COMPUTED_VALUE"""),"Филология")</f>
        <v>Филология</v>
      </c>
      <c r="D50" s="9" t="s">
        <v>3</v>
      </c>
      <c r="E50" s="9" t="str">
        <f ca="1">IFERROR(__xludf.DUMMYFUNCTION("""COMPUTED_VALUE"""),"Победитель")</f>
        <v>Победитель</v>
      </c>
    </row>
    <row r="51" spans="1:5" s="5" customFormat="1" x14ac:dyDescent="0.25">
      <c r="A51" s="9">
        <f>IF(ISBLANK(#REF!),"",COUNT(A$1:A50)+1)</f>
        <v>49</v>
      </c>
      <c r="B51" s="9" t="str">
        <f ca="1">IFERROR(__xludf.DUMMYFUNCTION("UNIQUE(FILTER(data!C:F,data!B:B=B51))"),"Никулина Анна Романовна")</f>
        <v>Никулина Анна Романовна</v>
      </c>
      <c r="C51" s="15" t="str">
        <f ca="1">IFERROR(__xludf.DUMMYFUNCTION("""COMPUTED_VALUE"""),"Институт наук о Земле")</f>
        <v>Институт наук о Земле</v>
      </c>
      <c r="D51" s="9" t="s">
        <v>3</v>
      </c>
      <c r="E51" s="9" t="str">
        <f ca="1">IFERROR(__xludf.DUMMYFUNCTION("""COMPUTED_VALUE"""),"Победитель")</f>
        <v>Победитель</v>
      </c>
    </row>
    <row r="52" spans="1:5" s="5" customFormat="1" x14ac:dyDescent="0.25">
      <c r="A52" s="9">
        <f>IF(ISBLANK(#REF!),"",COUNT(A$1:A51)+1)</f>
        <v>50</v>
      </c>
      <c r="B52" s="9" t="str">
        <f ca="1">IFERROR(__xludf.DUMMYFUNCTION("UNIQUE(FILTER(data!C:F,data!B:B=B52))"),"Паничева Ольга Андреевна")</f>
        <v>Паничева Ольга Андреевна</v>
      </c>
      <c r="C52" s="15" t="str">
        <f ca="1">IFERROR(__xludf.DUMMYFUNCTION("""COMPUTED_VALUE"""),"Филология")</f>
        <v>Филология</v>
      </c>
      <c r="D52" s="9" t="s">
        <v>3</v>
      </c>
      <c r="E52" s="9" t="str">
        <f ca="1">IFERROR(__xludf.DUMMYFUNCTION("""COMPUTED_VALUE"""),"Призер")</f>
        <v>Призер</v>
      </c>
    </row>
    <row r="53" spans="1:5" s="5" customFormat="1" x14ac:dyDescent="0.25">
      <c r="A53" s="9">
        <f>IF(ISBLANK(#REF!),"",COUNT(A$1:A52)+1)</f>
        <v>51</v>
      </c>
      <c r="B53" s="9" t="str">
        <f ca="1">IFERROR(__xludf.DUMMYFUNCTION("UNIQUE(FILTER(data!C:F,data!B:B=B53))"),"Первушин Алексей Михайлович")</f>
        <v>Первушин Алексей Михайлович</v>
      </c>
      <c r="C53" s="15" t="str">
        <f ca="1">IFERROR(__xludf.DUMMYFUNCTION("""COMPUTED_VALUE"""),"Востоковедение и африканистика")</f>
        <v>Востоковедение и африканистика</v>
      </c>
      <c r="D53" s="9" t="s">
        <v>3</v>
      </c>
      <c r="E53" s="9" t="str">
        <f ca="1">IFERROR(__xludf.DUMMYFUNCTION("""COMPUTED_VALUE"""),"Победитель")</f>
        <v>Победитель</v>
      </c>
    </row>
    <row r="54" spans="1:5" s="5" customFormat="1" x14ac:dyDescent="0.25">
      <c r="A54" s="9">
        <f>IF(ISBLANK(#REF!),"",COUNT(A$1:A53)+1)</f>
        <v>52</v>
      </c>
      <c r="B54" s="9" t="str">
        <f ca="1">IFERROR(__xludf.DUMMYFUNCTION("UNIQUE(FILTER(data!C:F,data!B:B=B54))"),"Пересыпкина Ксения Андреевна")</f>
        <v>Пересыпкина Ксения Андреевна</v>
      </c>
      <c r="C54" s="15" t="str">
        <f ca="1">IFERROR(__xludf.DUMMYFUNCTION("""COMPUTED_VALUE"""),"Филология")</f>
        <v>Филология</v>
      </c>
      <c r="D54" s="9" t="s">
        <v>3</v>
      </c>
      <c r="E54" s="9" t="str">
        <f ca="1">IFERROR(__xludf.DUMMYFUNCTION("""COMPUTED_VALUE"""),"Призер")</f>
        <v>Призер</v>
      </c>
    </row>
    <row r="55" spans="1:5" s="5" customFormat="1" x14ac:dyDescent="0.25">
      <c r="A55" s="9">
        <f>IF(ISBLANK(#REF!),"",COUNT(A$1:A54)+1)</f>
        <v>53</v>
      </c>
      <c r="B55" s="9" t="str">
        <f ca="1">IFERROR(__xludf.DUMMYFUNCTION("UNIQUE(FILTER(data!C:F,data!B:B=B55))"),"Петров Андрей Алексеевич")</f>
        <v>Петров Андрей Алексеевич</v>
      </c>
      <c r="C55" s="15" t="str">
        <f ca="1">IFERROR(__xludf.DUMMYFUNCTION("""COMPUTED_VALUE"""),"Филология")</f>
        <v>Филология</v>
      </c>
      <c r="D55" s="9" t="s">
        <v>5</v>
      </c>
      <c r="E55" s="9" t="str">
        <f ca="1">IFERROR(__xludf.DUMMYFUNCTION("""COMPUTED_VALUE"""),"Призер")</f>
        <v>Призер</v>
      </c>
    </row>
    <row r="56" spans="1:5" s="5" customFormat="1" x14ac:dyDescent="0.25">
      <c r="A56" s="9">
        <f>IF(ISBLANK(#REF!),"",COUNT(A$1:A55)+1)</f>
        <v>54</v>
      </c>
      <c r="B56" s="9" t="str">
        <f ca="1">IFERROR(__xludf.DUMMYFUNCTION("UNIQUE(FILTER(data!C:F,data!B:B=B56))"),"Поборознюк Семён Павлович")</f>
        <v>Поборознюк Семён Павлович</v>
      </c>
      <c r="C56" s="15" t="str">
        <f ca="1">IFERROR(__xludf.DUMMYFUNCTION("""COMPUTED_VALUE"""),"Математика и механика")</f>
        <v>Математика и механика</v>
      </c>
      <c r="D56" s="9" t="s">
        <v>4</v>
      </c>
      <c r="E56" s="9" t="str">
        <f ca="1">IFERROR(__xludf.DUMMYFUNCTION("""COMPUTED_VALUE"""),"Призер")</f>
        <v>Призер</v>
      </c>
    </row>
    <row r="57" spans="1:5" s="5" customFormat="1" x14ac:dyDescent="0.25">
      <c r="A57" s="9">
        <f>IF(ISBLANK(#REF!),"",COUNT(A$1:A56)+1)</f>
        <v>55</v>
      </c>
      <c r="B57" s="9" t="str">
        <f ca="1">IFERROR(__xludf.DUMMYFUNCTION("UNIQUE(FILTER(data!C:F,data!B:B=B57))"),"Ранцан Анастасия Юрьевна")</f>
        <v>Ранцан Анастасия Юрьевна</v>
      </c>
      <c r="C57" s="15" t="str">
        <f ca="1">IFERROR(__xludf.DUMMYFUNCTION("""COMPUTED_VALUE"""),"Филология")</f>
        <v>Филология</v>
      </c>
      <c r="D57" s="9" t="s">
        <v>3</v>
      </c>
      <c r="E57" s="9" t="str">
        <f ca="1">IFERROR(__xludf.DUMMYFUNCTION("""COMPUTED_VALUE"""),"Призер")</f>
        <v>Призер</v>
      </c>
    </row>
    <row r="58" spans="1:5" s="5" customFormat="1" x14ac:dyDescent="0.25">
      <c r="A58" s="9">
        <f>IF(ISBLANK(#REF!),"",COUNT(A$1:A57)+1)</f>
        <v>56</v>
      </c>
      <c r="B58" s="9" t="str">
        <f ca="1">IFERROR(__xludf.DUMMYFUNCTION("UNIQUE(FILTER(data!C:F,data!B:B=B58))"),"Романова Нина Гунтеровна")</f>
        <v>Романова Нина Гунтеровна</v>
      </c>
      <c r="C58" s="15" t="str">
        <f ca="1">IFERROR(__xludf.DUMMYFUNCTION("""COMPUTED_VALUE"""),"Филология")</f>
        <v>Филология</v>
      </c>
      <c r="D58" s="9" t="s">
        <v>3</v>
      </c>
      <c r="E58" s="9" t="str">
        <f ca="1">IFERROR(__xludf.DUMMYFUNCTION("""COMPUTED_VALUE"""),"Призер")</f>
        <v>Призер</v>
      </c>
    </row>
    <row r="59" spans="1:5" s="5" customFormat="1" x14ac:dyDescent="0.25">
      <c r="A59" s="9">
        <f>IF(ISBLANK(#REF!),"",COUNT(A$1:A58)+1)</f>
        <v>57</v>
      </c>
      <c r="B59" s="9" t="str">
        <f ca="1">IFERROR(__xludf.DUMMYFUNCTION("UNIQUE(FILTER(data!C:F,data!B:B=B59))"),"Румянцева Кристина Игоревна")</f>
        <v>Румянцева Кристина Игоревна</v>
      </c>
      <c r="C59" s="15" t="str">
        <f ca="1">IFERROR(__xludf.DUMMYFUNCTION("""COMPUTED_VALUE"""),"Филология")</f>
        <v>Филология</v>
      </c>
      <c r="D59" s="9" t="s">
        <v>3</v>
      </c>
      <c r="E59" s="9" t="str">
        <f ca="1">IFERROR(__xludf.DUMMYFUNCTION("""COMPUTED_VALUE"""),"Призер")</f>
        <v>Призер</v>
      </c>
    </row>
    <row r="60" spans="1:5" s="5" customFormat="1" x14ac:dyDescent="0.25">
      <c r="A60" s="9">
        <f>IF(ISBLANK(#REF!),"",COUNT(A$1:A59)+1)</f>
        <v>58</v>
      </c>
      <c r="B60" s="9" t="str">
        <f ca="1">IFERROR(__xludf.DUMMYFUNCTION("UNIQUE(FILTER(data!C:F,data!B:B=B60))"),"Сакаринен Мария Андреевна")</f>
        <v>Сакаринен Мария Андреевна</v>
      </c>
      <c r="C60" s="15" t="str">
        <f ca="1">IFERROR(__xludf.DUMMYFUNCTION("""COMPUTED_VALUE"""),"Менеджмент")</f>
        <v>Менеджмент</v>
      </c>
      <c r="D60" s="9" t="s">
        <v>3</v>
      </c>
      <c r="E60" s="9" t="str">
        <f ca="1">IFERROR(__xludf.DUMMYFUNCTION("""COMPUTED_VALUE"""),"Победитель")</f>
        <v>Победитель</v>
      </c>
    </row>
    <row r="61" spans="1:5" s="5" customFormat="1" x14ac:dyDescent="0.25">
      <c r="A61" s="9">
        <f>IF(ISBLANK(#REF!),"",COUNT(A$1:A60)+1)</f>
        <v>59</v>
      </c>
      <c r="B61" s="9" t="str">
        <f ca="1">IFERROR(__xludf.DUMMYFUNCTION("UNIQUE(FILTER(data!C:F,data!B:B=B61))"),"Салков Иван Дмитриевич")</f>
        <v>Салков Иван Дмитриевич</v>
      </c>
      <c r="C61" s="15" t="str">
        <f ca="1">IFERROR(__xludf.DUMMYFUNCTION("""COMPUTED_VALUE"""),"Экономика")</f>
        <v>Экономика</v>
      </c>
      <c r="D61" s="9" t="s">
        <v>3</v>
      </c>
      <c r="E61" s="9" t="str">
        <f ca="1">IFERROR(__xludf.DUMMYFUNCTION("""COMPUTED_VALUE"""),"Победитель")</f>
        <v>Победитель</v>
      </c>
    </row>
    <row r="62" spans="1:5" s="5" customFormat="1" x14ac:dyDescent="0.25">
      <c r="A62" s="9">
        <f>IF(ISBLANK(#REF!),"",COUNT(A$1:A61)+1)</f>
        <v>60</v>
      </c>
      <c r="B62" s="9" t="str">
        <f ca="1">IFERROR(__xludf.DUMMYFUNCTION("UNIQUE(FILTER(data!C:F,data!B:B=B62))"),"Симанчук Арина Алексеевна")</f>
        <v>Симанчук Арина Алексеевна</v>
      </c>
      <c r="C62" s="15" t="str">
        <f ca="1">IFERROR(__xludf.DUMMYFUNCTION("""COMPUTED_VALUE"""),"Востоковедение и африканистика")</f>
        <v>Востоковедение и африканистика</v>
      </c>
      <c r="D62" s="9" t="s">
        <v>3</v>
      </c>
      <c r="E62" s="9" t="str">
        <f ca="1">IFERROR(__xludf.DUMMYFUNCTION("""COMPUTED_VALUE"""),"Призер")</f>
        <v>Призер</v>
      </c>
    </row>
    <row r="63" spans="1:5" s="5" customFormat="1" x14ac:dyDescent="0.25">
      <c r="A63" s="9">
        <f>IF(ISBLANK(#REF!),"",COUNT(A$1:A62)+1)</f>
        <v>61</v>
      </c>
      <c r="B63" s="9" t="str">
        <f ca="1">IFERROR(__xludf.DUMMYFUNCTION("UNIQUE(FILTER(data!C:F,data!B:B=B63))"),"Смирнова Екатерина Ивановна")</f>
        <v>Смирнова Екатерина Ивановна</v>
      </c>
      <c r="C63" s="15" t="str">
        <f ca="1">IFERROR(__xludf.DUMMYFUNCTION("""COMPUTED_VALUE"""),"Филология")</f>
        <v>Филология</v>
      </c>
      <c r="D63" s="9" t="s">
        <v>4</v>
      </c>
      <c r="E63" s="9" t="str">
        <f ca="1">IFERROR(__xludf.DUMMYFUNCTION("""COMPUTED_VALUE"""),"Призер")</f>
        <v>Призер</v>
      </c>
    </row>
    <row r="64" spans="1:5" s="5" customFormat="1" x14ac:dyDescent="0.25">
      <c r="A64" s="9">
        <f>IF(ISBLANK(#REF!),"",COUNT(A$1:A63)+1)</f>
        <v>62</v>
      </c>
      <c r="B64" s="9" t="str">
        <f ca="1">IFERROR(__xludf.DUMMYFUNCTION("UNIQUE(FILTER(data!C:F,data!B:B=B64))"),"Тимофеев Ян Павлович")</f>
        <v>Тимофеев Ян Павлович</v>
      </c>
      <c r="C64" s="15" t="str">
        <f ca="1">IFERROR(__xludf.DUMMYFUNCTION("""COMPUTED_VALUE"""),"Институт наук о Земле")</f>
        <v>Институт наук о Земле</v>
      </c>
      <c r="D64" s="9" t="s">
        <v>3</v>
      </c>
      <c r="E64" s="9" t="str">
        <f ca="1">IFERROR(__xludf.DUMMYFUNCTION("""COMPUTED_VALUE"""),"Победитель")</f>
        <v>Победитель</v>
      </c>
    </row>
    <row r="65" spans="1:5" s="5" customFormat="1" x14ac:dyDescent="0.25">
      <c r="A65" s="9">
        <f>IF(ISBLANK(#REF!),"",COUNT(A$1:A64)+1)</f>
        <v>63</v>
      </c>
      <c r="B65" s="9" t="str">
        <f ca="1">IFERROR(__xludf.DUMMYFUNCTION("UNIQUE(FILTER(data!C:F,data!B:B=B65))"),"Устелёмов Владислав Анатольевич")</f>
        <v>Устелёмов Владислав Анатольевич</v>
      </c>
      <c r="C65" s="15" t="str">
        <f ca="1">IFERROR(__xludf.DUMMYFUNCTION("""COMPUTED_VALUE"""),"Социология")</f>
        <v>Социология</v>
      </c>
      <c r="D65" s="9" t="s">
        <v>3</v>
      </c>
      <c r="E65" s="9" t="str">
        <f ca="1">IFERROR(__xludf.DUMMYFUNCTION("""COMPUTED_VALUE"""),"Призер")</f>
        <v>Призер</v>
      </c>
    </row>
    <row r="66" spans="1:5" s="5" customFormat="1" x14ac:dyDescent="0.25">
      <c r="A66" s="9">
        <f>IF(ISBLANK(#REF!),"",COUNT(A$1:A65)+1)</f>
        <v>64</v>
      </c>
      <c r="B66" s="9" t="str">
        <f ca="1">IFERROR(__xludf.DUMMYFUNCTION("UNIQUE(FILTER(data!C:F,data!B:B=B66))"),"Фандюхин Илья Сергеевич")</f>
        <v>Фандюхин Илья Сергеевич</v>
      </c>
      <c r="C66" s="15" t="str">
        <f ca="1">IFERROR(__xludf.DUMMYFUNCTION("""COMPUTED_VALUE"""),"Институт наук о Земле")</f>
        <v>Институт наук о Земле</v>
      </c>
      <c r="D66" s="9" t="s">
        <v>5</v>
      </c>
      <c r="E66" s="9" t="str">
        <f ca="1">IFERROR(__xludf.DUMMYFUNCTION("""COMPUTED_VALUE"""),"Победитель")</f>
        <v>Победитель</v>
      </c>
    </row>
    <row r="67" spans="1:5" s="5" customFormat="1" x14ac:dyDescent="0.25">
      <c r="A67" s="9">
        <f>IF(ISBLANK(#REF!),"",COUNT(A$1:A66)+1)</f>
        <v>65</v>
      </c>
      <c r="B67" s="9" t="str">
        <f ca="1">IFERROR(__xludf.DUMMYFUNCTION("UNIQUE(FILTER(data!C:F,data!B:B=B67))"),"Фенина Алёна Андреевна")</f>
        <v>Фенина Алёна Андреевна</v>
      </c>
      <c r="C67" s="15" t="str">
        <f ca="1">IFERROR(__xludf.DUMMYFUNCTION("""COMPUTED_VALUE"""),"Филология")</f>
        <v>Филология</v>
      </c>
      <c r="D67" s="9" t="s">
        <v>4</v>
      </c>
      <c r="E67" s="9" t="str">
        <f ca="1">IFERROR(__xludf.DUMMYFUNCTION("""COMPUTED_VALUE"""),"Призер")</f>
        <v>Призер</v>
      </c>
    </row>
    <row r="68" spans="1:5" s="5" customFormat="1" x14ac:dyDescent="0.25">
      <c r="A68" s="9">
        <f>IF(ISBLANK(#REF!),"",COUNT(A$1:A67)+1)</f>
        <v>66</v>
      </c>
      <c r="B68" s="9" t="str">
        <f ca="1">IFERROR(__xludf.DUMMYFUNCTION("UNIQUE(FILTER(data!C:F,data!B:B=B68))"),"Хайретдинова Валерия Олеговна")</f>
        <v>Хайретдинова Валерия Олеговна</v>
      </c>
      <c r="C68" s="15" t="str">
        <f ca="1">IFERROR(__xludf.DUMMYFUNCTION("""COMPUTED_VALUE"""),"Биология")</f>
        <v>Биология</v>
      </c>
      <c r="D68" s="9" t="s">
        <v>3</v>
      </c>
      <c r="E68" s="9" t="str">
        <f ca="1">IFERROR(__xludf.DUMMYFUNCTION("""COMPUTED_VALUE"""),"Победитель")</f>
        <v>Победитель</v>
      </c>
    </row>
    <row r="69" spans="1:5" s="5" customFormat="1" x14ac:dyDescent="0.25">
      <c r="A69" s="9">
        <f>IF(ISBLANK(#REF!),"",COUNT(A$1:A68)+1)</f>
        <v>67</v>
      </c>
      <c r="B69" s="9" t="str">
        <f ca="1">IFERROR(__xludf.DUMMYFUNCTION("UNIQUE(FILTER(data!C:F,data!B:B=B69))"),"Хаматьянова Саида Рашитовна")</f>
        <v>Хаматьянова Саида Рашитовна</v>
      </c>
      <c r="C69" s="15" t="str">
        <f ca="1">IFERROR(__xludf.DUMMYFUNCTION("""COMPUTED_VALUE"""),"Искусства")</f>
        <v>Искусства</v>
      </c>
      <c r="D69" s="9" t="s">
        <v>4</v>
      </c>
      <c r="E69" s="9" t="str">
        <f ca="1">IFERROR(__xludf.DUMMYFUNCTION("""COMPUTED_VALUE"""),"Победитель")</f>
        <v>Победитель</v>
      </c>
    </row>
    <row r="70" spans="1:5" s="5" customFormat="1" x14ac:dyDescent="0.25">
      <c r="A70" s="9">
        <f>IF(ISBLANK(#REF!),"",COUNT(A$1:A69)+1)</f>
        <v>68</v>
      </c>
      <c r="B70" s="9" t="str">
        <f ca="1">IFERROR(__xludf.DUMMYFUNCTION("UNIQUE(FILTER(data!C:F,data!B:B=B70))"),"Хахалева Татьяна Владимировна")</f>
        <v>Хахалева Татьяна Владимировна</v>
      </c>
      <c r="C70" s="15" t="str">
        <f ca="1">IFERROR(__xludf.DUMMYFUNCTION("""COMPUTED_VALUE"""),"Филология")</f>
        <v>Филология</v>
      </c>
      <c r="D70" s="9" t="s">
        <v>3</v>
      </c>
      <c r="E70" s="9" t="str">
        <f ca="1">IFERROR(__xludf.DUMMYFUNCTION("""COMPUTED_VALUE"""),"Призер")</f>
        <v>Призер</v>
      </c>
    </row>
    <row r="71" spans="1:5" s="5" customFormat="1" x14ac:dyDescent="0.25">
      <c r="A71" s="9">
        <f>IF(ISBLANK(#REF!),"",COUNT(A$1:A70)+1)</f>
        <v>69</v>
      </c>
      <c r="B71" s="9" t="str">
        <f ca="1">IFERROR(__xludf.DUMMYFUNCTION("UNIQUE(FILTER(data!C:F,data!B:B=B71))"),"Шакарян Ярослав Эрнестович")</f>
        <v>Шакарян Ярослав Эрнестович</v>
      </c>
      <c r="C71" s="15" t="str">
        <f ca="1">IFERROR(__xludf.DUMMYFUNCTION("""COMPUTED_VALUE"""),"Социология")</f>
        <v>Социология</v>
      </c>
      <c r="D71" s="9" t="s">
        <v>3</v>
      </c>
      <c r="E71" s="9" t="str">
        <f ca="1">IFERROR(__xludf.DUMMYFUNCTION("""COMPUTED_VALUE"""),"Победитель")</f>
        <v>Победитель</v>
      </c>
    </row>
    <row r="72" spans="1:5" s="5" customFormat="1" x14ac:dyDescent="0.25">
      <c r="A72" s="9">
        <f>IF(ISBLANK(#REF!),"",COUNT(A$1:A71)+1)</f>
        <v>70</v>
      </c>
      <c r="B72" s="9" t="str">
        <f ca="1">IFERROR(__xludf.DUMMYFUNCTION("UNIQUE(FILTER(data!C:F,data!B:B=B72))"),"Шаповалова Анна Андреевна")</f>
        <v>Шаповалова Анна Андреевна</v>
      </c>
      <c r="C72" s="15" t="str">
        <f ca="1">IFERROR(__xludf.DUMMYFUNCTION("""COMPUTED_VALUE"""),"Социология")</f>
        <v>Социология</v>
      </c>
      <c r="D72" s="9" t="s">
        <v>3</v>
      </c>
      <c r="E72" s="9" t="str">
        <f ca="1">IFERROR(__xludf.DUMMYFUNCTION("""COMPUTED_VALUE"""),"Победитель")</f>
        <v>Победитель</v>
      </c>
    </row>
    <row r="73" spans="1:5" s="5" customFormat="1" x14ac:dyDescent="0.25">
      <c r="A73" s="9">
        <f>IF(ISBLANK(#REF!),"",COUNT(A$1:A72)+1)</f>
        <v>71</v>
      </c>
      <c r="B73" s="9" t="str">
        <f ca="1">IFERROR(__xludf.DUMMYFUNCTION("UNIQUE(FILTER(data!C:F,data!B:B=B73))"),"Шпагина Ольга Олеговна")</f>
        <v>Шпагина Ольга Олеговна</v>
      </c>
      <c r="C73" s="15" t="str">
        <f ca="1">IFERROR(__xludf.DUMMYFUNCTION("""COMPUTED_VALUE"""),"Медицинский институт СПбГУ")</f>
        <v>Медицинский институт СПбГУ</v>
      </c>
      <c r="D73" s="9" t="s">
        <v>3</v>
      </c>
      <c r="E73" s="9" t="str">
        <f ca="1">IFERROR(__xludf.DUMMYFUNCTION("""COMPUTED_VALUE"""),"Призер")</f>
        <v>Призер</v>
      </c>
    </row>
    <row r="74" spans="1:5" s="5" customFormat="1" x14ac:dyDescent="0.25">
      <c r="A74" s="9">
        <f>IF(ISBLANK(#REF!),"",COUNT(A$1:A73)+1)</f>
        <v>72</v>
      </c>
      <c r="B74" s="9" t="str">
        <f ca="1">IFERROR(__xludf.DUMMYFUNCTION("UNIQUE(FILTER(data!C:F,data!B:B=B74))"),"Щерба Агния Михайловна")</f>
        <v>Щерба Агния Михайловна</v>
      </c>
      <c r="C74" s="15" t="str">
        <f ca="1">IFERROR(__xludf.DUMMYFUNCTION("""COMPUTED_VALUE"""),"Высшая школа журналистики и массовых коммуникаций")</f>
        <v>Высшая школа журналистики и массовых коммуникаций</v>
      </c>
      <c r="D74" s="9" t="s">
        <v>5</v>
      </c>
      <c r="E74" s="9" t="str">
        <f ca="1">IFERROR(__xludf.DUMMYFUNCTION("""COMPUTED_VALUE"""),"Победитель")</f>
        <v>Победитель</v>
      </c>
    </row>
    <row r="75" spans="1:5" x14ac:dyDescent="0.25">
      <c r="A75" s="10"/>
      <c r="B75" s="11"/>
      <c r="C75" s="11"/>
      <c r="D75" s="11"/>
      <c r="E75" s="11"/>
    </row>
  </sheetData>
  <autoFilter ref="A2:E74" xr:uid="{00000000-0009-0000-0000-000000000000}">
    <sortState ref="A3:H170">
      <sortCondition ref="B2:B170"/>
    </sortState>
  </autoFilter>
  <dataConsolidate function="varp"/>
  <conditionalFormatting sqref="A3:B74 D3:E74">
    <cfRule type="expression" dxfId="3" priority="3">
      <formula>ISNUMBER($A3)</formula>
    </cfRule>
  </conditionalFormatting>
  <conditionalFormatting sqref="B3:B74">
    <cfRule type="duplicateValues" dxfId="2" priority="12"/>
  </conditionalFormatting>
  <pageMargins left="0.25" right="0.25" top="0.75" bottom="0.75" header="0.3" footer="0.3"/>
  <pageSetup scale="66" fitToHeight="0" orientation="landscape" r:id="rId1"/>
  <ignoredErrors>
    <ignoredError sqref="C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Сырчикова Татьяна Валерьевна</dc:creator>
  <cp:lastModifiedBy>Васильева Елена Аркадьевна</cp:lastModifiedBy>
  <cp:lastPrinted>2024-12-05T19:10:56Z</cp:lastPrinted>
  <dcterms:created xsi:type="dcterms:W3CDTF">2022-06-17T09:30:05Z</dcterms:created>
  <dcterms:modified xsi:type="dcterms:W3CDTF">2024-12-06T13:22:52Z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18.1.10.0</vt:lpwstr>
  </property>
</Properties>
</file>