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thsrvdec\URM\ОБМЕН\[Повышенная академическая стипендия]\2019\весна_19\предварительный рейтинг\"/>
    </mc:Choice>
  </mc:AlternateContent>
  <bookViews>
    <workbookView xWindow="480" yWindow="45" windowWidth="13395" windowHeight="117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R91" i="1" l="1"/>
  <c r="R98" i="1"/>
  <c r="R94" i="1"/>
  <c r="R103" i="1"/>
  <c r="R96" i="1"/>
  <c r="R93" i="1"/>
  <c r="R102" i="1"/>
  <c r="R92" i="1"/>
  <c r="R100" i="1"/>
  <c r="R101" i="1"/>
  <c r="R97" i="1"/>
  <c r="R99" i="1"/>
  <c r="R95" i="1"/>
  <c r="N90" i="1"/>
  <c r="R90" i="1" s="1"/>
  <c r="R89" i="1"/>
  <c r="M88" i="1"/>
  <c r="R88" i="1" s="1"/>
  <c r="G87" i="1"/>
  <c r="R87" i="1" s="1"/>
  <c r="J86" i="1"/>
  <c r="R86" i="1" s="1"/>
  <c r="R84" i="1"/>
  <c r="R85" i="1"/>
  <c r="R83" i="1"/>
  <c r="R82" i="1"/>
  <c r="N82" i="1"/>
  <c r="J82" i="1"/>
  <c r="H81" i="1"/>
  <c r="R81" i="1" s="1"/>
  <c r="R65" i="1"/>
  <c r="R74" i="1"/>
  <c r="R79" i="1"/>
  <c r="R73" i="1"/>
  <c r="R77" i="1"/>
  <c r="R67" i="1"/>
  <c r="R66" i="1"/>
  <c r="R64" i="1"/>
  <c r="R71" i="1"/>
  <c r="R69" i="1"/>
  <c r="R75" i="1"/>
  <c r="R78" i="1"/>
  <c r="R72" i="1"/>
  <c r="R80" i="1"/>
  <c r="R62" i="1"/>
  <c r="R63" i="1"/>
  <c r="R76" i="1"/>
  <c r="R70" i="1"/>
  <c r="R68" i="1"/>
  <c r="J61" i="1"/>
  <c r="R61" i="1" s="1"/>
  <c r="R60" i="1"/>
  <c r="I60" i="1"/>
  <c r="R59" i="1"/>
  <c r="R58" i="1"/>
  <c r="R57" i="1"/>
  <c r="G56" i="1"/>
  <c r="R56" i="1" s="1"/>
  <c r="R55" i="1"/>
  <c r="I54" i="1"/>
  <c r="R54" i="1" s="1"/>
  <c r="R53" i="1"/>
  <c r="R50" i="1"/>
  <c r="R51" i="1"/>
  <c r="R52" i="1"/>
  <c r="R49" i="1"/>
  <c r="R47" i="1"/>
  <c r="J48" i="1"/>
  <c r="R48" i="1" s="1"/>
  <c r="H46" i="1"/>
  <c r="R46" i="1" s="1"/>
  <c r="R45" i="1"/>
  <c r="R44" i="1"/>
  <c r="I43" i="1"/>
  <c r="R43" i="1" s="1"/>
  <c r="R42" i="1"/>
  <c r="J41" i="1"/>
  <c r="R41" i="1" s="1"/>
  <c r="I40" i="1"/>
  <c r="R40" i="1" s="1"/>
  <c r="G39" i="1"/>
  <c r="R39" i="1" s="1"/>
  <c r="R38" i="1"/>
  <c r="R37" i="1"/>
  <c r="R36" i="1"/>
  <c r="I35" i="1"/>
  <c r="R35" i="1" s="1"/>
  <c r="R33" i="1"/>
  <c r="R32" i="1"/>
  <c r="G34" i="1"/>
  <c r="R34" i="1" s="1"/>
  <c r="H31" i="1"/>
  <c r="R31" i="1" s="1"/>
  <c r="J30" i="1"/>
  <c r="R30" i="1" s="1"/>
  <c r="R29" i="1"/>
  <c r="G28" i="1"/>
  <c r="R28" i="1" s="1"/>
  <c r="G27" i="1"/>
  <c r="R27" i="1" s="1"/>
  <c r="R26" i="1"/>
  <c r="H25" i="1"/>
  <c r="R25" i="1" s="1"/>
  <c r="G24" i="1"/>
  <c r="R24" i="1" s="1"/>
  <c r="I23" i="1"/>
  <c r="R23" i="1" s="1"/>
  <c r="I22" i="1"/>
  <c r="R22" i="1" s="1"/>
  <c r="P21" i="1"/>
  <c r="O21" i="1"/>
  <c r="R21" i="1" s="1"/>
  <c r="I20" i="1"/>
  <c r="R20" i="1" s="1"/>
  <c r="J19" i="1"/>
  <c r="I19" i="1"/>
  <c r="I18" i="1"/>
  <c r="H18" i="1"/>
  <c r="G18" i="1"/>
  <c r="G17" i="1"/>
  <c r="R17" i="1" s="1"/>
  <c r="G16" i="1"/>
  <c r="R16" i="1" s="1"/>
  <c r="I15" i="1"/>
  <c r="R15" i="1" s="1"/>
  <c r="J14" i="1"/>
  <c r="I14" i="1"/>
  <c r="H14" i="1"/>
  <c r="R13" i="1"/>
  <c r="I13" i="1"/>
  <c r="I12" i="1"/>
  <c r="R12" i="1" s="1"/>
  <c r="I11" i="1"/>
  <c r="H11" i="1"/>
  <c r="I10" i="1"/>
  <c r="R10" i="1" s="1"/>
  <c r="P9" i="1"/>
  <c r="O9" i="1"/>
  <c r="I9" i="1"/>
  <c r="P8" i="1"/>
  <c r="L8" i="1"/>
  <c r="I7" i="1"/>
  <c r="R7" i="1" s="1"/>
  <c r="I6" i="1"/>
  <c r="R6" i="1" s="1"/>
  <c r="I5" i="1"/>
  <c r="H5" i="1"/>
  <c r="R18" i="1" l="1"/>
  <c r="R8" i="1"/>
  <c r="R14" i="1"/>
  <c r="R19" i="1"/>
  <c r="R5" i="1"/>
  <c r="R9" i="1"/>
  <c r="R11" i="1"/>
</calcChain>
</file>

<file path=xl/sharedStrings.xml><?xml version="1.0" encoding="utf-8"?>
<sst xmlns="http://schemas.openxmlformats.org/spreadsheetml/2006/main" count="223" uniqueCount="127">
  <si>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</si>
  <si>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</si>
  <si>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</si>
  <si>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</si>
  <si>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</si>
  <si>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</si>
  <si>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</si>
  <si>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Суммарный 
балл</t>
  </si>
  <si>
    <t>Уровень         (специалитет/ бакалавриат/ магистратура)</t>
  </si>
  <si>
    <t xml:space="preserve">1 (7а) </t>
  </si>
  <si>
    <t xml:space="preserve">2 (7б) </t>
  </si>
  <si>
    <t>3 (7в)</t>
  </si>
  <si>
    <t>4 (8а)</t>
  </si>
  <si>
    <t>5 (8б)</t>
  </si>
  <si>
    <t>6 (9а)</t>
  </si>
  <si>
    <t>7 (9б)</t>
  </si>
  <si>
    <t>8 (10а)</t>
  </si>
  <si>
    <t>9 (10б)</t>
  </si>
  <si>
    <t>10 (10в)</t>
  </si>
  <si>
    <t>11 (11а)</t>
  </si>
  <si>
    <t>12 (11б)</t>
  </si>
  <si>
    <t>13 (11в)</t>
  </si>
  <si>
    <t>№ п/п</t>
  </si>
  <si>
    <t>Ф.И.О. студента</t>
  </si>
  <si>
    <t>Харитонов Никита Алексеевич</t>
  </si>
  <si>
    <t>магистратура</t>
  </si>
  <si>
    <t>Хлобыстова Анастасия Олеговна</t>
  </si>
  <si>
    <t>бакалавриат</t>
  </si>
  <si>
    <t>Леонова Анна Васильевна</t>
  </si>
  <si>
    <t>Усачев Павел Александрович</t>
  </si>
  <si>
    <t>специалитет</t>
  </si>
  <si>
    <t>Игушева Людмила Александровна</t>
  </si>
  <si>
    <t>Рахимов Тимур Маратович</t>
  </si>
  <si>
    <t>Сулейманов Алексей Александрович</t>
  </si>
  <si>
    <t>Бушмелев Федор Витальевич</t>
  </si>
  <si>
    <t>Иванова Александра Борисовна</t>
  </si>
  <si>
    <t>Батраков Александр Алексеевич</t>
  </si>
  <si>
    <t>Добронравов Никита Петрович</t>
  </si>
  <si>
    <t>Губкин Павел Васильевич</t>
  </si>
  <si>
    <t>Николаев Максим Сергеевич</t>
  </si>
  <si>
    <t xml:space="preserve">Илямакова Наталья Юрьевна </t>
  </si>
  <si>
    <t>Елисеев Павел Алексеевич</t>
  </si>
  <si>
    <t>Веденчук Екатерина Александровна</t>
  </si>
  <si>
    <t>Чернышева Татьяна Юрьевна</t>
  </si>
  <si>
    <t>Бечина Анна Ильинична</t>
  </si>
  <si>
    <t>Вепрев Георгий Анатольевич</t>
  </si>
  <si>
    <t>Макаренко Екатерина Ивановна</t>
  </si>
  <si>
    <t>Григорьев Валентин Дмитриевич</t>
  </si>
  <si>
    <t>Иванов Михаил Павлович</t>
  </si>
  <si>
    <t>Тыщук Кирилл Ильич</t>
  </si>
  <si>
    <t>Чуриков Никита Сергеевич</t>
  </si>
  <si>
    <t>Слезкин Никита Евгеньевич</t>
  </si>
  <si>
    <t>Щербаков Илья Александрович</t>
  </si>
  <si>
    <t>Новиков Святослав Максимович</t>
  </si>
  <si>
    <t>Шашков Тимофей Юрьевич</t>
  </si>
  <si>
    <t>Шугайло Тимофей Сергеевич</t>
  </si>
  <si>
    <t>Нигматуллина Альфия Якубовна</t>
  </si>
  <si>
    <t>Граничин Николай Олегович</t>
  </si>
  <si>
    <t>Коновалов Петр Алексеевич</t>
  </si>
  <si>
    <t>Добронравов Егор Петрович</t>
  </si>
  <si>
    <t>Савельева Анастасия Юрьевна</t>
  </si>
  <si>
    <t>Ярош Дмитрий Сергеевич</t>
  </si>
  <si>
    <t>Сайфутдинов Алмаз Ильгизович</t>
  </si>
  <si>
    <t>Власова Надежда Юрьевна</t>
  </si>
  <si>
    <t>Клюев Даниил Сергеевич</t>
  </si>
  <si>
    <t>Лапина Татьяна Андреевна</t>
  </si>
  <si>
    <t>Маркозов Иван Дмитриевич</t>
  </si>
  <si>
    <t>Крисанова Ольга Игоревна</t>
  </si>
  <si>
    <t>Тихоненко Илья Сергеевич</t>
  </si>
  <si>
    <t>Пирогов Михаил Александрович</t>
  </si>
  <si>
    <t>Зозуля Виктор Дмитриевич</t>
  </si>
  <si>
    <t>Алексеев Ярослав Юрьевич</t>
  </si>
  <si>
    <t>Коненков Степан Денисович</t>
  </si>
  <si>
    <t>Петров Семен Андреевич</t>
  </si>
  <si>
    <t>Леонова Екатерина Олеговна</t>
  </si>
  <si>
    <t>Вежлев Арсений Евгеньевич</t>
  </si>
  <si>
    <t>Никифоров Глеб Владиславович</t>
  </si>
  <si>
    <t>Васильева Ольга Викторовна</t>
  </si>
  <si>
    <t>Логачев Андрей Николаевич</t>
  </si>
  <si>
    <t>Симарова Екатерина Николаевна</t>
  </si>
  <si>
    <t>Андреев Сергей Иванович</t>
  </si>
  <si>
    <t>Алексеев Иван Алексеевич</t>
  </si>
  <si>
    <t>Чазов Максим Игоревич</t>
  </si>
  <si>
    <t>Мокшин Дмитрий Николаевич</t>
  </si>
  <si>
    <t>Смирнов Даниил Владимирович</t>
  </si>
  <si>
    <t>Пономарева Наталья Александровна</t>
  </si>
  <si>
    <t>Лучинский Владимир Дмитриевич</t>
  </si>
  <si>
    <t>Мишин Никита Матвеевич</t>
  </si>
  <si>
    <t>Гальковский Антон Денисович</t>
  </si>
  <si>
    <t>Клещин Антон Сергеевич</t>
  </si>
  <si>
    <t>Леденева Екатерина Юрьевна</t>
  </si>
  <si>
    <t>Мосеева Татьяна Дмитриевна</t>
  </si>
  <si>
    <t>Сонина Александра Константиновна</t>
  </si>
  <si>
    <t>Мясников Владислав Николаевич</t>
  </si>
  <si>
    <t>Глазырин Кирилл Максимович</t>
  </si>
  <si>
    <t>Трофимов Степан Артемович</t>
  </si>
  <si>
    <t>Бакшинская Екатерина Олеговна</t>
  </si>
  <si>
    <t>Гаваза Константин Григорьевич</t>
  </si>
  <si>
    <t>Лень Ирина Александровна</t>
  </si>
  <si>
    <t>Калина Алексей Игоревич</t>
  </si>
  <si>
    <t>Денисова Надежда Игоревна</t>
  </si>
  <si>
    <t>Решетняк Ольга Олеговна</t>
  </si>
  <si>
    <t>Гришина Алина Сергеевна</t>
  </si>
  <si>
    <t>Швагер Екатерина Александровна</t>
  </si>
  <si>
    <t>Михайлов Илья Тимофеевич</t>
  </si>
  <si>
    <t>Егорова Лада Владимировна</t>
  </si>
  <si>
    <t>Лялина Альбина Андреевна</t>
  </si>
  <si>
    <t>Лобачев Михаил Юрьевич</t>
  </si>
  <si>
    <t>Платонова Мария Викторовна</t>
  </si>
  <si>
    <t>Ножкин Илья Игоревич</t>
  </si>
  <si>
    <t>Богданов Иван Михайлович</t>
  </si>
  <si>
    <t>Приходько Станислав Витальевич</t>
  </si>
  <si>
    <t>Горбачук Анна Дмитриевна</t>
  </si>
  <si>
    <t>Кравцов Вадим Викторович</t>
  </si>
  <si>
    <t>Шмайлова Екатерина Вадимовна</t>
  </si>
  <si>
    <t>Данилов Тимофей Александрович</t>
  </si>
  <si>
    <t>Лукина Евгения Игоревна</t>
  </si>
  <si>
    <t>Башкиров Александр Андреевич</t>
  </si>
  <si>
    <t>Математика, механика</t>
  </si>
  <si>
    <t>Романова Елизавета Юрьевна</t>
  </si>
  <si>
    <t>Ершов Станислав Никитович</t>
  </si>
  <si>
    <t>Нордскова Анна Владимировна</t>
  </si>
  <si>
    <t>Мусатян Сабрина Андраниковна</t>
  </si>
  <si>
    <t>Смирнов Петр Юрьевич</t>
  </si>
  <si>
    <t>Ренева Галина Вадимовна</t>
  </si>
  <si>
    <t>Максакова Юлия Алексеевна</t>
  </si>
  <si>
    <t>Симонова Алена Тарасовна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</si>
</sst>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4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/>
    <xf numFmtId="0" fontId="8" fillId="2" borderId="6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5" xfId="0" applyFont="1" applyFill="1" applyBorder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8"/>
  <sheetViews>
    <sheetView tabSelected="1" zoomScale="110" zoomScaleNormal="110" workbookViewId="0">
      <selection activeCell="H39" sqref="H39"/>
    </sheetView>
  </sheetViews>
  <sheetFormatPr defaultRowHeight="12.75" x14ac:dyDescent="0.2"/>
  <cols>
    <col min="1" max="1" width="5" style="16" customWidth="1"/>
    <col min="2" max="2" width="40.7109375" style="1" customWidth="1"/>
    <col min="3" max="3" width="17.85546875" style="16" customWidth="1"/>
    <col min="4" max="4" width="7.7109375" style="1" customWidth="1"/>
    <col min="5" max="17" width="8.7109375" style="1" customWidth="1"/>
    <col min="18" max="18" width="12.140625" style="1" customWidth="1"/>
    <col min="19" max="16384" width="9.140625" style="1"/>
  </cols>
  <sheetData>
    <row r="1" spans="1:18" ht="18.75" customHeight="1" x14ac:dyDescent="0.2">
      <c r="A1" s="22" t="s">
        <v>22</v>
      </c>
      <c r="B1" s="22" t="s">
        <v>23</v>
      </c>
      <c r="C1" s="23" t="s">
        <v>8</v>
      </c>
      <c r="D1" s="22" t="s">
        <v>0</v>
      </c>
      <c r="E1" s="22" t="s">
        <v>1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 t="s">
        <v>7</v>
      </c>
    </row>
    <row r="2" spans="1:18" ht="45.75" customHeight="1" x14ac:dyDescent="0.2">
      <c r="A2" s="22"/>
      <c r="B2" s="22"/>
      <c r="C2" s="23"/>
      <c r="D2" s="22"/>
      <c r="E2" s="22" t="s">
        <v>2</v>
      </c>
      <c r="F2" s="22"/>
      <c r="G2" s="22"/>
      <c r="H2" s="22" t="s">
        <v>3</v>
      </c>
      <c r="I2" s="22"/>
      <c r="J2" s="22" t="s">
        <v>4</v>
      </c>
      <c r="K2" s="22"/>
      <c r="L2" s="22" t="s">
        <v>5</v>
      </c>
      <c r="M2" s="22"/>
      <c r="N2" s="22"/>
      <c r="O2" s="22" t="s">
        <v>6</v>
      </c>
      <c r="P2" s="22"/>
      <c r="Q2" s="22"/>
      <c r="R2" s="22"/>
    </row>
    <row r="3" spans="1:18" s="2" customFormat="1" ht="53.25" customHeight="1" x14ac:dyDescent="0.25">
      <c r="A3" s="22"/>
      <c r="B3" s="22"/>
      <c r="C3" s="23"/>
      <c r="D3" s="22"/>
      <c r="E3" s="3" t="s">
        <v>9</v>
      </c>
      <c r="F3" s="3" t="s">
        <v>10</v>
      </c>
      <c r="G3" s="4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 t="s">
        <v>21</v>
      </c>
      <c r="R3" s="22"/>
    </row>
    <row r="4" spans="1:18" s="2" customFormat="1" ht="24.75" customHeight="1" x14ac:dyDescent="0.25">
      <c r="A4" s="19" t="s">
        <v>118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</row>
    <row r="5" spans="1:18" ht="15" x14ac:dyDescent="0.25">
      <c r="A5" s="7">
        <v>1</v>
      </c>
      <c r="B5" s="13" t="s">
        <v>24</v>
      </c>
      <c r="C5" s="17" t="s">
        <v>25</v>
      </c>
      <c r="D5" s="7">
        <v>2</v>
      </c>
      <c r="E5" s="7">
        <v>0</v>
      </c>
      <c r="F5" s="7">
        <v>0</v>
      </c>
      <c r="G5" s="7">
        <v>0</v>
      </c>
      <c r="H5" s="7">
        <f>7+10+0</f>
        <v>17</v>
      </c>
      <c r="I5" s="7">
        <f>15+29+17+8+18+5+7+4+3</f>
        <v>106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f t="shared" ref="R5:R36" si="0">SUM($E5:$Q5)</f>
        <v>123</v>
      </c>
    </row>
    <row r="6" spans="1:18" ht="15" x14ac:dyDescent="0.25">
      <c r="A6" s="7">
        <v>2</v>
      </c>
      <c r="B6" s="13" t="s">
        <v>26</v>
      </c>
      <c r="C6" s="17" t="s">
        <v>27</v>
      </c>
      <c r="D6" s="7">
        <v>4</v>
      </c>
      <c r="E6" s="7">
        <v>0</v>
      </c>
      <c r="F6" s="7">
        <v>0</v>
      </c>
      <c r="G6" s="7">
        <v>0</v>
      </c>
      <c r="H6" s="7">
        <v>8</v>
      </c>
      <c r="I6" s="7">
        <f>29+15+10+5+2</f>
        <v>61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f t="shared" si="0"/>
        <v>69</v>
      </c>
    </row>
    <row r="7" spans="1:18" ht="15" x14ac:dyDescent="0.25">
      <c r="A7" s="7">
        <v>3</v>
      </c>
      <c r="B7" s="13" t="s">
        <v>28</v>
      </c>
      <c r="C7" s="17" t="s">
        <v>25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f>9+8+3+18+29</f>
        <v>67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f t="shared" si="0"/>
        <v>67</v>
      </c>
    </row>
    <row r="8" spans="1:18" ht="15" x14ac:dyDescent="0.25">
      <c r="A8" s="7">
        <v>4</v>
      </c>
      <c r="B8" s="13" t="s">
        <v>29</v>
      </c>
      <c r="C8" s="17" t="s">
        <v>30</v>
      </c>
      <c r="D8" s="7">
        <v>5</v>
      </c>
      <c r="E8" s="7">
        <v>8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f>8+9+7+4.5+5</f>
        <v>33.5</v>
      </c>
      <c r="M8" s="7">
        <v>0</v>
      </c>
      <c r="N8" s="7">
        <v>0</v>
      </c>
      <c r="O8" s="7">
        <v>0</v>
      </c>
      <c r="P8" s="7">
        <f>2</f>
        <v>2</v>
      </c>
      <c r="Q8" s="7">
        <v>4</v>
      </c>
      <c r="R8" s="7">
        <f t="shared" si="0"/>
        <v>47.5</v>
      </c>
    </row>
    <row r="9" spans="1:18" ht="15" x14ac:dyDescent="0.25">
      <c r="A9" s="7">
        <v>5</v>
      </c>
      <c r="B9" s="13" t="s">
        <v>31</v>
      </c>
      <c r="C9" s="17" t="s">
        <v>25</v>
      </c>
      <c r="D9" s="7">
        <v>1</v>
      </c>
      <c r="E9" s="7">
        <v>0</v>
      </c>
      <c r="F9" s="7">
        <v>0</v>
      </c>
      <c r="G9" s="7">
        <v>0</v>
      </c>
      <c r="H9" s="7">
        <v>0</v>
      </c>
      <c r="I9" s="7">
        <f>2+0+0</f>
        <v>2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f>9+7+4+5+3</f>
        <v>28</v>
      </c>
      <c r="P9" s="7">
        <f>3+6</f>
        <v>9</v>
      </c>
      <c r="Q9" s="7">
        <v>4</v>
      </c>
      <c r="R9" s="7">
        <f t="shared" si="0"/>
        <v>43</v>
      </c>
    </row>
    <row r="10" spans="1:18" ht="15" x14ac:dyDescent="0.25">
      <c r="A10" s="7">
        <v>6</v>
      </c>
      <c r="B10" s="13" t="s">
        <v>32</v>
      </c>
      <c r="C10" s="17" t="s">
        <v>27</v>
      </c>
      <c r="D10" s="7">
        <v>3</v>
      </c>
      <c r="E10" s="7">
        <v>0</v>
      </c>
      <c r="F10" s="7">
        <v>5</v>
      </c>
      <c r="G10" s="7">
        <v>0</v>
      </c>
      <c r="H10" s="7">
        <v>8</v>
      </c>
      <c r="I10" s="7">
        <f>20+4+2</f>
        <v>26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f t="shared" si="0"/>
        <v>39</v>
      </c>
    </row>
    <row r="11" spans="1:18" ht="15" x14ac:dyDescent="0.25">
      <c r="A11" s="7">
        <v>7</v>
      </c>
      <c r="B11" s="13" t="s">
        <v>33</v>
      </c>
      <c r="C11" s="17" t="s">
        <v>25</v>
      </c>
      <c r="D11" s="7">
        <v>1</v>
      </c>
      <c r="E11" s="7">
        <v>0</v>
      </c>
      <c r="F11" s="7">
        <v>0</v>
      </c>
      <c r="G11" s="7">
        <v>0</v>
      </c>
      <c r="H11" s="7">
        <f>10+6+4</f>
        <v>20</v>
      </c>
      <c r="I11" s="7">
        <f>9+5+3</f>
        <v>17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f t="shared" si="0"/>
        <v>37</v>
      </c>
    </row>
    <row r="12" spans="1:18" ht="15" x14ac:dyDescent="0.25">
      <c r="A12" s="7">
        <v>8</v>
      </c>
      <c r="B12" s="13" t="s">
        <v>34</v>
      </c>
      <c r="C12" s="17" t="s">
        <v>25</v>
      </c>
      <c r="D12" s="7">
        <v>1</v>
      </c>
      <c r="E12" s="7">
        <v>0</v>
      </c>
      <c r="F12" s="7">
        <v>0</v>
      </c>
      <c r="G12" s="7">
        <v>0</v>
      </c>
      <c r="H12" s="7">
        <v>8</v>
      </c>
      <c r="I12" s="7">
        <f>18+11</f>
        <v>29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f t="shared" si="0"/>
        <v>37</v>
      </c>
    </row>
    <row r="13" spans="1:18" ht="15" x14ac:dyDescent="0.25">
      <c r="A13" s="7">
        <v>9</v>
      </c>
      <c r="B13" s="13" t="s">
        <v>35</v>
      </c>
      <c r="C13" s="17" t="s">
        <v>27</v>
      </c>
      <c r="D13" s="7">
        <v>3</v>
      </c>
      <c r="E13" s="7">
        <v>0</v>
      </c>
      <c r="F13" s="7">
        <v>0</v>
      </c>
      <c r="G13" s="7">
        <v>0</v>
      </c>
      <c r="H13" s="7">
        <v>8</v>
      </c>
      <c r="I13" s="7">
        <f>20+7+2</f>
        <v>29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si="0"/>
        <v>37</v>
      </c>
    </row>
    <row r="14" spans="1:18" ht="15" x14ac:dyDescent="0.25">
      <c r="A14" s="7">
        <v>10</v>
      </c>
      <c r="B14" s="13" t="s">
        <v>36</v>
      </c>
      <c r="C14" s="17" t="s">
        <v>30</v>
      </c>
      <c r="D14" s="7">
        <v>4</v>
      </c>
      <c r="E14" s="7">
        <v>8</v>
      </c>
      <c r="F14" s="7">
        <v>0</v>
      </c>
      <c r="G14" s="7">
        <v>0</v>
      </c>
      <c r="H14" s="7">
        <f>0+0+8</f>
        <v>8</v>
      </c>
      <c r="I14" s="7">
        <f>15+0</f>
        <v>15</v>
      </c>
      <c r="J14" s="7">
        <f>0+3+2</f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 t="shared" si="0"/>
        <v>36</v>
      </c>
    </row>
    <row r="15" spans="1:18" ht="15" x14ac:dyDescent="0.25">
      <c r="A15" s="7">
        <v>11</v>
      </c>
      <c r="B15" s="13" t="s">
        <v>119</v>
      </c>
      <c r="C15" s="17" t="s">
        <v>25</v>
      </c>
      <c r="D15" s="7">
        <v>1</v>
      </c>
      <c r="E15" s="7">
        <v>0</v>
      </c>
      <c r="F15" s="7">
        <v>0</v>
      </c>
      <c r="G15" s="7">
        <v>0</v>
      </c>
      <c r="H15" s="7">
        <v>8</v>
      </c>
      <c r="I15" s="7">
        <f>15+8+4.5</f>
        <v>27.5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 t="shared" si="0"/>
        <v>35.5</v>
      </c>
    </row>
    <row r="16" spans="1:18" ht="15" x14ac:dyDescent="0.25">
      <c r="A16" s="7">
        <v>12</v>
      </c>
      <c r="B16" s="13" t="s">
        <v>37</v>
      </c>
      <c r="C16" s="17" t="s">
        <v>27</v>
      </c>
      <c r="D16" s="7">
        <v>2</v>
      </c>
      <c r="E16" s="7">
        <v>8</v>
      </c>
      <c r="F16" s="7">
        <v>0</v>
      </c>
      <c r="G16" s="7">
        <f>13+8+5</f>
        <v>26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 t="shared" si="0"/>
        <v>34</v>
      </c>
    </row>
    <row r="17" spans="1:18" ht="15" x14ac:dyDescent="0.25">
      <c r="A17" s="7">
        <v>13</v>
      </c>
      <c r="B17" s="13" t="s">
        <v>38</v>
      </c>
      <c r="C17" s="17" t="s">
        <v>27</v>
      </c>
      <c r="D17" s="7">
        <v>3</v>
      </c>
      <c r="E17" s="7">
        <v>8</v>
      </c>
      <c r="F17" s="7">
        <v>0</v>
      </c>
      <c r="G17" s="7">
        <f>11+13</f>
        <v>24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 t="shared" si="0"/>
        <v>32</v>
      </c>
    </row>
    <row r="18" spans="1:18" ht="15" x14ac:dyDescent="0.25">
      <c r="A18" s="7">
        <v>14</v>
      </c>
      <c r="B18" s="13" t="s">
        <v>39</v>
      </c>
      <c r="C18" s="17" t="s">
        <v>25</v>
      </c>
      <c r="D18" s="7">
        <v>1</v>
      </c>
      <c r="E18" s="7">
        <v>0</v>
      </c>
      <c r="F18" s="7">
        <v>0</v>
      </c>
      <c r="G18" s="7">
        <f>9+5</f>
        <v>14</v>
      </c>
      <c r="H18" s="7">
        <f>7</f>
        <v>7</v>
      </c>
      <c r="I18" s="7">
        <f>9</f>
        <v>9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 t="shared" si="0"/>
        <v>30</v>
      </c>
    </row>
    <row r="19" spans="1:18" ht="15" x14ac:dyDescent="0.25">
      <c r="A19" s="7">
        <v>15</v>
      </c>
      <c r="B19" s="13" t="s">
        <v>40</v>
      </c>
      <c r="C19" s="17" t="s">
        <v>25</v>
      </c>
      <c r="D19" s="7">
        <v>1</v>
      </c>
      <c r="E19" s="7">
        <v>0</v>
      </c>
      <c r="F19" s="7">
        <v>0</v>
      </c>
      <c r="G19" s="7">
        <v>0</v>
      </c>
      <c r="H19" s="7">
        <v>0</v>
      </c>
      <c r="I19" s="7">
        <f>8+18</f>
        <v>26</v>
      </c>
      <c r="J19" s="7">
        <f>3+0.3+0.2</f>
        <v>3.5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 t="shared" si="0"/>
        <v>29.5</v>
      </c>
    </row>
    <row r="20" spans="1:18" ht="15" x14ac:dyDescent="0.25">
      <c r="A20" s="7">
        <v>16</v>
      </c>
      <c r="B20" s="13" t="s">
        <v>41</v>
      </c>
      <c r="C20" s="17" t="s">
        <v>25</v>
      </c>
      <c r="D20" s="7">
        <v>1</v>
      </c>
      <c r="E20" s="7">
        <v>0</v>
      </c>
      <c r="F20" s="7">
        <v>0</v>
      </c>
      <c r="G20" s="7">
        <v>0</v>
      </c>
      <c r="H20" s="7">
        <v>0</v>
      </c>
      <c r="I20" s="7">
        <f>18+11</f>
        <v>29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0"/>
        <v>29</v>
      </c>
    </row>
    <row r="21" spans="1:18" ht="15" x14ac:dyDescent="0.25">
      <c r="A21" s="7">
        <v>17</v>
      </c>
      <c r="B21" s="13" t="s">
        <v>42</v>
      </c>
      <c r="C21" s="17" t="s">
        <v>25</v>
      </c>
      <c r="D21" s="7">
        <v>2</v>
      </c>
      <c r="E21" s="7">
        <v>8</v>
      </c>
      <c r="F21" s="7">
        <v>0</v>
      </c>
      <c r="G21" s="7">
        <v>0</v>
      </c>
      <c r="H21" s="7">
        <v>0</v>
      </c>
      <c r="I21" s="7">
        <v>8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f>5+2.5</f>
        <v>7.5</v>
      </c>
      <c r="P21" s="7">
        <f>2+3</f>
        <v>5</v>
      </c>
      <c r="Q21" s="7">
        <v>0</v>
      </c>
      <c r="R21" s="7">
        <f t="shared" si="0"/>
        <v>28.5</v>
      </c>
    </row>
    <row r="22" spans="1:18" ht="15" x14ac:dyDescent="0.25">
      <c r="A22" s="7">
        <v>18</v>
      </c>
      <c r="B22" s="13" t="s">
        <v>43</v>
      </c>
      <c r="C22" s="17" t="s">
        <v>25</v>
      </c>
      <c r="D22" s="7">
        <v>1</v>
      </c>
      <c r="E22" s="7">
        <v>0</v>
      </c>
      <c r="F22" s="7">
        <v>0</v>
      </c>
      <c r="G22" s="7">
        <v>0</v>
      </c>
      <c r="H22" s="7">
        <v>8</v>
      </c>
      <c r="I22" s="7">
        <f>2+18</f>
        <v>20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 t="shared" si="0"/>
        <v>28</v>
      </c>
    </row>
    <row r="23" spans="1:18" ht="15" x14ac:dyDescent="0.25">
      <c r="A23" s="7">
        <v>19</v>
      </c>
      <c r="B23" s="13" t="s">
        <v>44</v>
      </c>
      <c r="C23" s="17" t="s">
        <v>25</v>
      </c>
      <c r="D23" s="7">
        <v>1</v>
      </c>
      <c r="E23" s="7">
        <v>0</v>
      </c>
      <c r="F23" s="7">
        <v>0</v>
      </c>
      <c r="G23" s="7">
        <v>2.5</v>
      </c>
      <c r="H23" s="7">
        <v>13</v>
      </c>
      <c r="I23" s="7">
        <f>10+0+0</f>
        <v>10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 t="shared" si="0"/>
        <v>25.5</v>
      </c>
    </row>
    <row r="24" spans="1:18" ht="15" x14ac:dyDescent="0.25">
      <c r="A24" s="7">
        <v>20</v>
      </c>
      <c r="B24" s="13" t="s">
        <v>45</v>
      </c>
      <c r="C24" s="17" t="s">
        <v>27</v>
      </c>
      <c r="D24" s="7">
        <v>2</v>
      </c>
      <c r="E24" s="7">
        <v>8</v>
      </c>
      <c r="F24" s="7">
        <v>0</v>
      </c>
      <c r="G24" s="7">
        <f>13+4</f>
        <v>17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 t="shared" si="0"/>
        <v>25</v>
      </c>
    </row>
    <row r="25" spans="1:18" ht="15" x14ac:dyDescent="0.25">
      <c r="A25" s="7">
        <v>21</v>
      </c>
      <c r="B25" s="13" t="s">
        <v>46</v>
      </c>
      <c r="C25" s="17" t="s">
        <v>30</v>
      </c>
      <c r="D25" s="7">
        <v>5</v>
      </c>
      <c r="E25" s="7">
        <v>8</v>
      </c>
      <c r="F25" s="7">
        <v>0</v>
      </c>
      <c r="G25" s="7">
        <v>0</v>
      </c>
      <c r="H25" s="7">
        <f>8+5+3</f>
        <v>16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 t="shared" si="0"/>
        <v>24</v>
      </c>
    </row>
    <row r="26" spans="1:18" ht="15" x14ac:dyDescent="0.25">
      <c r="A26" s="7">
        <v>22</v>
      </c>
      <c r="B26" s="13" t="s">
        <v>47</v>
      </c>
      <c r="C26" s="17" t="s">
        <v>25</v>
      </c>
      <c r="D26" s="7">
        <v>2</v>
      </c>
      <c r="E26" s="7">
        <v>8</v>
      </c>
      <c r="F26" s="7">
        <v>0</v>
      </c>
      <c r="G26" s="7">
        <v>0</v>
      </c>
      <c r="H26" s="7">
        <v>0</v>
      </c>
      <c r="I26" s="7">
        <v>15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0"/>
        <v>23</v>
      </c>
    </row>
    <row r="27" spans="1:18" ht="15" x14ac:dyDescent="0.25">
      <c r="A27" s="7">
        <v>23</v>
      </c>
      <c r="B27" s="13" t="s">
        <v>120</v>
      </c>
      <c r="C27" s="17" t="s">
        <v>30</v>
      </c>
      <c r="D27" s="7">
        <v>5</v>
      </c>
      <c r="E27" s="7">
        <v>8</v>
      </c>
      <c r="F27" s="7">
        <v>0</v>
      </c>
      <c r="G27" s="7">
        <f>13+1.5</f>
        <v>14.5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f t="shared" si="0"/>
        <v>22.5</v>
      </c>
    </row>
    <row r="28" spans="1:18" ht="15" x14ac:dyDescent="0.25">
      <c r="A28" s="7">
        <v>24</v>
      </c>
      <c r="B28" s="13" t="s">
        <v>48</v>
      </c>
      <c r="C28" s="17" t="s">
        <v>27</v>
      </c>
      <c r="D28" s="7">
        <v>2</v>
      </c>
      <c r="E28" s="7">
        <v>0</v>
      </c>
      <c r="F28" s="7">
        <v>0</v>
      </c>
      <c r="G28" s="7">
        <f>13+5+1.5+2+0</f>
        <v>21.5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f t="shared" si="0"/>
        <v>21.5</v>
      </c>
    </row>
    <row r="29" spans="1:18" ht="15" x14ac:dyDescent="0.25">
      <c r="A29" s="7">
        <v>25</v>
      </c>
      <c r="B29" s="13" t="s">
        <v>49</v>
      </c>
      <c r="C29" s="17" t="s">
        <v>27</v>
      </c>
      <c r="D29" s="7">
        <v>2</v>
      </c>
      <c r="E29" s="7">
        <v>8</v>
      </c>
      <c r="F29" s="7">
        <v>0</v>
      </c>
      <c r="G29" s="7">
        <v>13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f t="shared" si="0"/>
        <v>21</v>
      </c>
    </row>
    <row r="30" spans="1:18" ht="15" x14ac:dyDescent="0.25">
      <c r="A30" s="7">
        <v>26</v>
      </c>
      <c r="B30" s="13" t="s">
        <v>50</v>
      </c>
      <c r="C30" s="17" t="s">
        <v>25</v>
      </c>
      <c r="D30" s="7">
        <v>2</v>
      </c>
      <c r="E30" s="7">
        <v>8</v>
      </c>
      <c r="F30" s="7">
        <v>0</v>
      </c>
      <c r="G30" s="7">
        <v>0</v>
      </c>
      <c r="H30" s="7">
        <v>0</v>
      </c>
      <c r="I30" s="7">
        <v>9</v>
      </c>
      <c r="J30" s="7">
        <f>0+0.3+0.2+3</f>
        <v>3.5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 t="shared" si="0"/>
        <v>20.5</v>
      </c>
    </row>
    <row r="31" spans="1:18" ht="15" x14ac:dyDescent="0.25">
      <c r="A31" s="7">
        <v>27</v>
      </c>
      <c r="B31" s="13" t="s">
        <v>51</v>
      </c>
      <c r="C31" s="17" t="s">
        <v>25</v>
      </c>
      <c r="D31" s="7">
        <v>1</v>
      </c>
      <c r="E31" s="7">
        <v>0</v>
      </c>
      <c r="F31" s="7">
        <v>0</v>
      </c>
      <c r="G31" s="7">
        <v>0</v>
      </c>
      <c r="H31" s="7">
        <f>10+6+4</f>
        <v>20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0"/>
        <v>20</v>
      </c>
    </row>
    <row r="32" spans="1:18" ht="15" x14ac:dyDescent="0.25">
      <c r="A32" s="7">
        <v>28</v>
      </c>
      <c r="B32" s="13" t="s">
        <v>53</v>
      </c>
      <c r="C32" s="17" t="s">
        <v>27</v>
      </c>
      <c r="D32" s="7">
        <v>3</v>
      </c>
      <c r="E32" s="7">
        <v>8</v>
      </c>
      <c r="F32" s="7">
        <v>0</v>
      </c>
      <c r="G32" s="7">
        <v>11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0"/>
        <v>19</v>
      </c>
    </row>
    <row r="33" spans="1:18" ht="15" x14ac:dyDescent="0.25">
      <c r="A33" s="7">
        <v>29</v>
      </c>
      <c r="B33" s="13" t="s">
        <v>54</v>
      </c>
      <c r="C33" s="17" t="s">
        <v>27</v>
      </c>
      <c r="D33" s="7">
        <v>3</v>
      </c>
      <c r="E33" s="7">
        <v>8</v>
      </c>
      <c r="F33" s="7">
        <v>0</v>
      </c>
      <c r="G33" s="7">
        <v>11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0"/>
        <v>19</v>
      </c>
    </row>
    <row r="34" spans="1:18" ht="15" x14ac:dyDescent="0.25">
      <c r="A34" s="7">
        <v>30</v>
      </c>
      <c r="B34" s="13" t="s">
        <v>52</v>
      </c>
      <c r="C34" s="17" t="s">
        <v>30</v>
      </c>
      <c r="D34" s="7">
        <v>3</v>
      </c>
      <c r="E34" s="7">
        <v>8</v>
      </c>
      <c r="F34" s="7">
        <v>0</v>
      </c>
      <c r="G34" s="7">
        <f>11+0</f>
        <v>11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 t="shared" si="0"/>
        <v>19</v>
      </c>
    </row>
    <row r="35" spans="1:18" ht="15" x14ac:dyDescent="0.25">
      <c r="A35" s="7">
        <v>31</v>
      </c>
      <c r="B35" s="13" t="s">
        <v>55</v>
      </c>
      <c r="C35" s="17" t="s">
        <v>25</v>
      </c>
      <c r="D35" s="7">
        <v>2</v>
      </c>
      <c r="E35" s="7">
        <v>0</v>
      </c>
      <c r="F35" s="7">
        <v>0</v>
      </c>
      <c r="G35" s="7">
        <v>0</v>
      </c>
      <c r="H35" s="7">
        <v>0</v>
      </c>
      <c r="I35" s="7">
        <f>4+0+15</f>
        <v>19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t="shared" si="0"/>
        <v>19</v>
      </c>
    </row>
    <row r="36" spans="1:18" ht="15" x14ac:dyDescent="0.25">
      <c r="A36" s="7">
        <v>32</v>
      </c>
      <c r="B36" s="13" t="s">
        <v>56</v>
      </c>
      <c r="C36" s="17" t="s">
        <v>25</v>
      </c>
      <c r="D36" s="7">
        <v>2</v>
      </c>
      <c r="E36" s="7">
        <v>8</v>
      </c>
      <c r="F36" s="7">
        <v>0</v>
      </c>
      <c r="G36" s="7">
        <v>0</v>
      </c>
      <c r="H36" s="7">
        <v>8</v>
      </c>
      <c r="I36" s="7">
        <v>2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0"/>
        <v>18</v>
      </c>
    </row>
    <row r="37" spans="1:18" ht="15" x14ac:dyDescent="0.25">
      <c r="A37" s="7">
        <v>33</v>
      </c>
      <c r="B37" s="13" t="s">
        <v>57</v>
      </c>
      <c r="C37" s="17" t="s">
        <v>30</v>
      </c>
      <c r="D37" s="7">
        <v>5</v>
      </c>
      <c r="E37" s="7">
        <v>8</v>
      </c>
      <c r="F37" s="7">
        <v>0</v>
      </c>
      <c r="G37" s="7">
        <v>0</v>
      </c>
      <c r="H37" s="7">
        <v>8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2</v>
      </c>
      <c r="Q37" s="7">
        <v>0</v>
      </c>
      <c r="R37" s="7">
        <f t="shared" ref="R37:R68" si="1">SUM($E37:$Q37)</f>
        <v>18</v>
      </c>
    </row>
    <row r="38" spans="1:18" ht="15" x14ac:dyDescent="0.25">
      <c r="A38" s="7">
        <v>34</v>
      </c>
      <c r="B38" s="13" t="s">
        <v>58</v>
      </c>
      <c r="C38" s="17" t="s">
        <v>27</v>
      </c>
      <c r="D38" s="7">
        <v>3</v>
      </c>
      <c r="E38" s="7">
        <v>8</v>
      </c>
      <c r="F38" s="7">
        <v>8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f t="shared" si="1"/>
        <v>16</v>
      </c>
    </row>
    <row r="39" spans="1:18" ht="15" x14ac:dyDescent="0.25">
      <c r="A39" s="7">
        <v>35</v>
      </c>
      <c r="B39" s="13" t="s">
        <v>59</v>
      </c>
      <c r="C39" s="17" t="s">
        <v>27</v>
      </c>
      <c r="D39" s="7">
        <v>2</v>
      </c>
      <c r="E39" s="7">
        <v>8</v>
      </c>
      <c r="F39" s="7">
        <v>0</v>
      </c>
      <c r="G39" s="7">
        <f>5+3</f>
        <v>8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si="1"/>
        <v>16</v>
      </c>
    </row>
    <row r="40" spans="1:18" ht="15" x14ac:dyDescent="0.25">
      <c r="A40" s="7">
        <v>36</v>
      </c>
      <c r="B40" s="13" t="s">
        <v>60</v>
      </c>
      <c r="C40" s="17" t="s">
        <v>25</v>
      </c>
      <c r="D40" s="7">
        <v>2</v>
      </c>
      <c r="E40" s="7">
        <v>0</v>
      </c>
      <c r="F40" s="7">
        <v>0</v>
      </c>
      <c r="G40" s="7">
        <v>0</v>
      </c>
      <c r="H40" s="7">
        <v>8</v>
      </c>
      <c r="I40" s="7">
        <f>2+1.3+2+0.7+1.3</f>
        <v>7.3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1"/>
        <v>15.3</v>
      </c>
    </row>
    <row r="41" spans="1:18" ht="15" x14ac:dyDescent="0.25">
      <c r="A41" s="7">
        <v>37</v>
      </c>
      <c r="B41" s="13" t="s">
        <v>61</v>
      </c>
      <c r="C41" s="17" t="s">
        <v>27</v>
      </c>
      <c r="D41" s="7">
        <v>2</v>
      </c>
      <c r="E41" s="7">
        <v>8</v>
      </c>
      <c r="F41" s="7">
        <v>0</v>
      </c>
      <c r="G41" s="7">
        <v>0</v>
      </c>
      <c r="H41" s="7">
        <v>0</v>
      </c>
      <c r="I41" s="7">
        <v>0</v>
      </c>
      <c r="J41" s="7">
        <f>6+0.5+0.3+0.2</f>
        <v>7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1"/>
        <v>15</v>
      </c>
    </row>
    <row r="42" spans="1:18" ht="15" x14ac:dyDescent="0.25">
      <c r="A42" s="7">
        <v>38</v>
      </c>
      <c r="B42" s="13" t="s">
        <v>121</v>
      </c>
      <c r="C42" s="17" t="s">
        <v>27</v>
      </c>
      <c r="D42" s="7">
        <v>4</v>
      </c>
      <c r="E42" s="7">
        <v>0</v>
      </c>
      <c r="F42" s="7">
        <v>0</v>
      </c>
      <c r="G42" s="7">
        <v>0</v>
      </c>
      <c r="H42" s="7">
        <v>8</v>
      </c>
      <c r="I42" s="7">
        <v>7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1"/>
        <v>15</v>
      </c>
    </row>
    <row r="43" spans="1:18" ht="15" x14ac:dyDescent="0.25">
      <c r="A43" s="7">
        <v>39</v>
      </c>
      <c r="B43" s="13" t="s">
        <v>62</v>
      </c>
      <c r="C43" s="17" t="s">
        <v>25</v>
      </c>
      <c r="D43" s="7">
        <v>2</v>
      </c>
      <c r="E43" s="7">
        <v>0</v>
      </c>
      <c r="F43" s="7">
        <v>0</v>
      </c>
      <c r="G43" s="7">
        <v>0</v>
      </c>
      <c r="H43" s="7">
        <v>0</v>
      </c>
      <c r="I43" s="7">
        <f>5+0+0+0+0+0+0+9</f>
        <v>14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1"/>
        <v>14</v>
      </c>
    </row>
    <row r="44" spans="1:18" ht="15" x14ac:dyDescent="0.25">
      <c r="A44" s="7">
        <v>40</v>
      </c>
      <c r="B44" s="13" t="s">
        <v>63</v>
      </c>
      <c r="C44" s="17" t="s">
        <v>30</v>
      </c>
      <c r="D44" s="7">
        <v>5</v>
      </c>
      <c r="E44" s="7">
        <v>8</v>
      </c>
      <c r="F44" s="7">
        <v>0</v>
      </c>
      <c r="G44" s="7">
        <v>0</v>
      </c>
      <c r="H44" s="7">
        <v>0</v>
      </c>
      <c r="I44" s="7">
        <v>5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f t="shared" si="1"/>
        <v>13</v>
      </c>
    </row>
    <row r="45" spans="1:18" ht="15" x14ac:dyDescent="0.25">
      <c r="A45" s="7">
        <v>41</v>
      </c>
      <c r="B45" s="13" t="s">
        <v>64</v>
      </c>
      <c r="C45" s="17" t="s">
        <v>30</v>
      </c>
      <c r="D45" s="7">
        <v>5</v>
      </c>
      <c r="E45" s="7">
        <v>0</v>
      </c>
      <c r="F45" s="7">
        <v>0</v>
      </c>
      <c r="G45" s="7">
        <v>13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1"/>
        <v>13</v>
      </c>
    </row>
    <row r="46" spans="1:18" ht="15" x14ac:dyDescent="0.25">
      <c r="A46" s="7">
        <v>42</v>
      </c>
      <c r="B46" s="13" t="s">
        <v>65</v>
      </c>
      <c r="C46" s="17" t="s">
        <v>25</v>
      </c>
      <c r="D46" s="7">
        <v>1</v>
      </c>
      <c r="E46" s="7">
        <v>0</v>
      </c>
      <c r="F46" s="7">
        <v>0</v>
      </c>
      <c r="G46" s="7">
        <v>0</v>
      </c>
      <c r="H46" s="7">
        <f>8+5</f>
        <v>13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1"/>
        <v>13</v>
      </c>
    </row>
    <row r="47" spans="1:18" ht="15" x14ac:dyDescent="0.25">
      <c r="A47" s="7">
        <v>43</v>
      </c>
      <c r="B47" s="13" t="s">
        <v>67</v>
      </c>
      <c r="C47" s="17" t="s">
        <v>30</v>
      </c>
      <c r="D47" s="7">
        <v>4</v>
      </c>
      <c r="E47" s="7">
        <v>8</v>
      </c>
      <c r="F47" s="7">
        <v>0</v>
      </c>
      <c r="G47" s="7">
        <v>0</v>
      </c>
      <c r="H47" s="7">
        <v>0</v>
      </c>
      <c r="I47" s="7">
        <v>0</v>
      </c>
      <c r="J47" s="7">
        <v>4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f t="shared" si="1"/>
        <v>12</v>
      </c>
    </row>
    <row r="48" spans="1:18" ht="15" x14ac:dyDescent="0.25">
      <c r="A48" s="7">
        <v>44</v>
      </c>
      <c r="B48" s="13" t="s">
        <v>66</v>
      </c>
      <c r="C48" s="17" t="s">
        <v>30</v>
      </c>
      <c r="D48" s="7">
        <v>3</v>
      </c>
      <c r="E48" s="7">
        <v>8</v>
      </c>
      <c r="F48" s="7">
        <v>0</v>
      </c>
      <c r="G48" s="7">
        <v>0</v>
      </c>
      <c r="H48" s="7">
        <v>0</v>
      </c>
      <c r="I48" s="7">
        <v>0</v>
      </c>
      <c r="J48" s="7">
        <f>0+3+1</f>
        <v>4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1"/>
        <v>12</v>
      </c>
    </row>
    <row r="49" spans="1:18" ht="15" x14ac:dyDescent="0.25">
      <c r="A49" s="7">
        <v>45</v>
      </c>
      <c r="B49" s="13" t="s">
        <v>122</v>
      </c>
      <c r="C49" s="17" t="s">
        <v>27</v>
      </c>
      <c r="D49" s="7">
        <v>4</v>
      </c>
      <c r="E49" s="7">
        <v>0</v>
      </c>
      <c r="F49" s="7">
        <v>0</v>
      </c>
      <c r="G49" s="7">
        <v>2.5</v>
      </c>
      <c r="H49" s="7">
        <v>0</v>
      </c>
      <c r="I49" s="7">
        <v>9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f t="shared" si="1"/>
        <v>11.5</v>
      </c>
    </row>
    <row r="50" spans="1:18" ht="15" x14ac:dyDescent="0.25">
      <c r="A50" s="7">
        <v>46</v>
      </c>
      <c r="B50" s="13" t="s">
        <v>70</v>
      </c>
      <c r="C50" s="17" t="s">
        <v>30</v>
      </c>
      <c r="D50" s="7">
        <v>2</v>
      </c>
      <c r="E50" s="7">
        <v>8</v>
      </c>
      <c r="F50" s="7">
        <v>0</v>
      </c>
      <c r="G50" s="7">
        <v>0</v>
      </c>
      <c r="H50" s="7">
        <v>0</v>
      </c>
      <c r="I50" s="7">
        <v>0</v>
      </c>
      <c r="J50" s="7">
        <v>3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f t="shared" si="1"/>
        <v>11</v>
      </c>
    </row>
    <row r="51" spans="1:18" ht="15" x14ac:dyDescent="0.25">
      <c r="A51" s="7">
        <v>47</v>
      </c>
      <c r="B51" s="13" t="s">
        <v>69</v>
      </c>
      <c r="C51" s="17" t="s">
        <v>30</v>
      </c>
      <c r="D51" s="7">
        <v>4</v>
      </c>
      <c r="E51" s="7">
        <v>8</v>
      </c>
      <c r="F51" s="7">
        <v>0</v>
      </c>
      <c r="G51" s="7">
        <v>0</v>
      </c>
      <c r="H51" s="7">
        <v>0</v>
      </c>
      <c r="I51" s="7">
        <v>0</v>
      </c>
      <c r="J51" s="7">
        <v>3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f t="shared" si="1"/>
        <v>11</v>
      </c>
    </row>
    <row r="52" spans="1:18" ht="15.75" thickBot="1" x14ac:dyDescent="0.3">
      <c r="A52" s="8">
        <v>48</v>
      </c>
      <c r="B52" s="14" t="s">
        <v>68</v>
      </c>
      <c r="C52" s="18" t="s">
        <v>30</v>
      </c>
      <c r="D52" s="8">
        <v>4</v>
      </c>
      <c r="E52" s="8">
        <v>8</v>
      </c>
      <c r="F52" s="8">
        <v>0</v>
      </c>
      <c r="G52" s="8">
        <v>0</v>
      </c>
      <c r="H52" s="8">
        <v>0</v>
      </c>
      <c r="I52" s="8">
        <v>0</v>
      </c>
      <c r="J52" s="8">
        <v>3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f t="shared" si="1"/>
        <v>11</v>
      </c>
    </row>
    <row r="53" spans="1:18" ht="15" x14ac:dyDescent="0.25">
      <c r="A53" s="10">
        <v>49</v>
      </c>
      <c r="B53" s="9" t="s">
        <v>71</v>
      </c>
      <c r="C53" s="10" t="s">
        <v>27</v>
      </c>
      <c r="D53" s="10">
        <v>3</v>
      </c>
      <c r="E53" s="10">
        <v>0</v>
      </c>
      <c r="F53" s="10">
        <v>0</v>
      </c>
      <c r="G53" s="10">
        <v>11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f t="shared" si="1"/>
        <v>11</v>
      </c>
    </row>
    <row r="54" spans="1:18" ht="15" x14ac:dyDescent="0.25">
      <c r="A54" s="7">
        <v>50</v>
      </c>
      <c r="B54" s="6" t="s">
        <v>72</v>
      </c>
      <c r="C54" s="7" t="s">
        <v>27</v>
      </c>
      <c r="D54" s="7">
        <v>3</v>
      </c>
      <c r="E54" s="7">
        <v>0</v>
      </c>
      <c r="F54" s="7">
        <v>0</v>
      </c>
      <c r="G54" s="7">
        <v>0</v>
      </c>
      <c r="H54" s="7">
        <v>0</v>
      </c>
      <c r="I54" s="7">
        <f>2+9</f>
        <v>11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f t="shared" si="1"/>
        <v>11</v>
      </c>
    </row>
    <row r="55" spans="1:18" ht="15" x14ac:dyDescent="0.25">
      <c r="A55" s="7">
        <v>51</v>
      </c>
      <c r="B55" s="6" t="s">
        <v>73</v>
      </c>
      <c r="C55" s="7" t="s">
        <v>27</v>
      </c>
      <c r="D55" s="7">
        <v>3</v>
      </c>
      <c r="E55" s="7">
        <v>8</v>
      </c>
      <c r="F55" s="7">
        <v>0</v>
      </c>
      <c r="G55" s="7">
        <v>2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f t="shared" si="1"/>
        <v>10</v>
      </c>
    </row>
    <row r="56" spans="1:18" ht="15" x14ac:dyDescent="0.25">
      <c r="A56" s="7">
        <v>52</v>
      </c>
      <c r="B56" s="6" t="s">
        <v>123</v>
      </c>
      <c r="C56" s="7" t="s">
        <v>25</v>
      </c>
      <c r="D56" s="7">
        <v>1</v>
      </c>
      <c r="E56" s="7">
        <v>0</v>
      </c>
      <c r="F56" s="7">
        <v>0</v>
      </c>
      <c r="G56" s="7">
        <f>2+3+5</f>
        <v>10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f t="shared" si="1"/>
        <v>10</v>
      </c>
    </row>
    <row r="57" spans="1:18" ht="15" x14ac:dyDescent="0.25">
      <c r="A57" s="7">
        <v>53</v>
      </c>
      <c r="B57" s="6" t="s">
        <v>74</v>
      </c>
      <c r="C57" s="7" t="s">
        <v>30</v>
      </c>
      <c r="D57" s="7">
        <v>3</v>
      </c>
      <c r="E57" s="7">
        <v>0</v>
      </c>
      <c r="F57" s="7">
        <v>0</v>
      </c>
      <c r="G57" s="7">
        <v>2</v>
      </c>
      <c r="H57" s="7">
        <v>8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f t="shared" si="1"/>
        <v>10</v>
      </c>
    </row>
    <row r="58" spans="1:18" ht="15" x14ac:dyDescent="0.25">
      <c r="A58" s="7">
        <v>54</v>
      </c>
      <c r="B58" s="6" t="s">
        <v>75</v>
      </c>
      <c r="C58" s="7" t="s">
        <v>25</v>
      </c>
      <c r="D58" s="7">
        <v>2</v>
      </c>
      <c r="E58" s="7">
        <v>0</v>
      </c>
      <c r="F58" s="7">
        <v>0</v>
      </c>
      <c r="G58" s="7">
        <v>0</v>
      </c>
      <c r="H58" s="7">
        <v>10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f t="shared" si="1"/>
        <v>10</v>
      </c>
    </row>
    <row r="59" spans="1:18" ht="15" x14ac:dyDescent="0.25">
      <c r="A59" s="7">
        <v>55</v>
      </c>
      <c r="B59" s="6" t="s">
        <v>76</v>
      </c>
      <c r="C59" s="7" t="s">
        <v>30</v>
      </c>
      <c r="D59" s="7">
        <v>4</v>
      </c>
      <c r="E59" s="7">
        <v>0</v>
      </c>
      <c r="F59" s="7">
        <v>0</v>
      </c>
      <c r="G59" s="7">
        <v>0</v>
      </c>
      <c r="H59" s="7">
        <v>8</v>
      </c>
      <c r="I59" s="7">
        <v>2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f t="shared" si="1"/>
        <v>10</v>
      </c>
    </row>
    <row r="60" spans="1:18" ht="15" x14ac:dyDescent="0.25">
      <c r="A60" s="7">
        <v>56</v>
      </c>
      <c r="B60" s="6" t="s">
        <v>77</v>
      </c>
      <c r="C60" s="7" t="s">
        <v>25</v>
      </c>
      <c r="D60" s="7">
        <v>1</v>
      </c>
      <c r="E60" s="7">
        <v>0</v>
      </c>
      <c r="F60" s="7">
        <v>0</v>
      </c>
      <c r="G60" s="7">
        <v>0</v>
      </c>
      <c r="H60" s="7">
        <v>0</v>
      </c>
      <c r="I60" s="7">
        <f>5+2+3+0+0</f>
        <v>10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f t="shared" si="1"/>
        <v>10</v>
      </c>
    </row>
    <row r="61" spans="1:18" ht="15" x14ac:dyDescent="0.25">
      <c r="A61" s="7">
        <v>57</v>
      </c>
      <c r="B61" s="6" t="s">
        <v>124</v>
      </c>
      <c r="C61" s="7" t="s">
        <v>27</v>
      </c>
      <c r="D61" s="7">
        <v>3</v>
      </c>
      <c r="E61" s="7">
        <v>0</v>
      </c>
      <c r="F61" s="7">
        <v>2.5</v>
      </c>
      <c r="G61" s="7">
        <v>0</v>
      </c>
      <c r="H61" s="7">
        <v>0</v>
      </c>
      <c r="I61" s="7">
        <v>0</v>
      </c>
      <c r="J61" s="7">
        <f>6+0.5+0.3+0.2</f>
        <v>7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f t="shared" si="1"/>
        <v>9.5</v>
      </c>
    </row>
    <row r="62" spans="1:18" ht="15" x14ac:dyDescent="0.25">
      <c r="A62" s="7">
        <v>58</v>
      </c>
      <c r="B62" s="6" t="s">
        <v>81</v>
      </c>
      <c r="C62" s="7" t="s">
        <v>30</v>
      </c>
      <c r="D62" s="7">
        <v>3</v>
      </c>
      <c r="E62" s="7">
        <v>8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f t="shared" si="1"/>
        <v>8</v>
      </c>
    </row>
    <row r="63" spans="1:18" ht="15" x14ac:dyDescent="0.25">
      <c r="A63" s="7">
        <v>59</v>
      </c>
      <c r="B63" s="6" t="s">
        <v>80</v>
      </c>
      <c r="C63" s="7" t="s">
        <v>27</v>
      </c>
      <c r="D63" s="7">
        <v>2</v>
      </c>
      <c r="E63" s="7">
        <v>8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f t="shared" si="1"/>
        <v>8</v>
      </c>
    </row>
    <row r="64" spans="1:18" ht="15" x14ac:dyDescent="0.25">
      <c r="A64" s="7">
        <v>60</v>
      </c>
      <c r="B64" s="6" t="s">
        <v>88</v>
      </c>
      <c r="C64" s="7" t="s">
        <v>27</v>
      </c>
      <c r="D64" s="7">
        <v>3</v>
      </c>
      <c r="E64" s="7">
        <v>8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f t="shared" si="1"/>
        <v>8</v>
      </c>
    </row>
    <row r="65" spans="1:18" ht="15" x14ac:dyDescent="0.25">
      <c r="A65" s="7">
        <v>61</v>
      </c>
      <c r="B65" s="6" t="s">
        <v>94</v>
      </c>
      <c r="C65" s="7" t="s">
        <v>27</v>
      </c>
      <c r="D65" s="7">
        <v>2</v>
      </c>
      <c r="E65" s="7">
        <v>8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f t="shared" si="1"/>
        <v>8</v>
      </c>
    </row>
    <row r="66" spans="1:18" ht="15" x14ac:dyDescent="0.25">
      <c r="A66" s="7">
        <v>62</v>
      </c>
      <c r="B66" s="6" t="s">
        <v>89</v>
      </c>
      <c r="C66" s="7" t="s">
        <v>27</v>
      </c>
      <c r="D66" s="7">
        <v>3</v>
      </c>
      <c r="E66" s="7">
        <v>8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f t="shared" si="1"/>
        <v>8</v>
      </c>
    </row>
    <row r="67" spans="1:18" ht="15" x14ac:dyDescent="0.25">
      <c r="A67" s="7">
        <v>63</v>
      </c>
      <c r="B67" s="6" t="s">
        <v>90</v>
      </c>
      <c r="C67" s="7" t="s">
        <v>27</v>
      </c>
      <c r="D67" s="7">
        <v>3</v>
      </c>
      <c r="E67" s="7">
        <v>8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f t="shared" si="1"/>
        <v>8</v>
      </c>
    </row>
    <row r="68" spans="1:18" ht="15" x14ac:dyDescent="0.25">
      <c r="A68" s="7">
        <v>64</v>
      </c>
      <c r="B68" s="6" t="s">
        <v>78</v>
      </c>
      <c r="C68" s="7" t="s">
        <v>30</v>
      </c>
      <c r="D68" s="7">
        <v>5</v>
      </c>
      <c r="E68" s="7">
        <v>8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f t="shared" si="1"/>
        <v>8</v>
      </c>
    </row>
    <row r="69" spans="1:18" ht="15" x14ac:dyDescent="0.25">
      <c r="A69" s="7">
        <v>65</v>
      </c>
      <c r="B69" s="6" t="s">
        <v>86</v>
      </c>
      <c r="C69" s="7" t="s">
        <v>27</v>
      </c>
      <c r="D69" s="7">
        <v>3</v>
      </c>
      <c r="E69" s="7">
        <v>8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f t="shared" ref="R69:R103" si="2">SUM($E69:$Q69)</f>
        <v>8</v>
      </c>
    </row>
    <row r="70" spans="1:18" ht="15" x14ac:dyDescent="0.25">
      <c r="A70" s="7">
        <v>66</v>
      </c>
      <c r="B70" s="6" t="s">
        <v>125</v>
      </c>
      <c r="C70" s="7" t="s">
        <v>30</v>
      </c>
      <c r="D70" s="7">
        <v>4</v>
      </c>
      <c r="E70" s="7">
        <v>8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f t="shared" si="2"/>
        <v>8</v>
      </c>
    </row>
    <row r="71" spans="1:18" ht="15" x14ac:dyDescent="0.25">
      <c r="A71" s="7">
        <v>67</v>
      </c>
      <c r="B71" s="6" t="s">
        <v>87</v>
      </c>
      <c r="C71" s="7" t="s">
        <v>27</v>
      </c>
      <c r="D71" s="7">
        <v>3</v>
      </c>
      <c r="E71" s="7">
        <v>8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f t="shared" si="2"/>
        <v>8</v>
      </c>
    </row>
    <row r="72" spans="1:18" ht="15" x14ac:dyDescent="0.25">
      <c r="A72" s="7">
        <v>68</v>
      </c>
      <c r="B72" s="6" t="s">
        <v>83</v>
      </c>
      <c r="C72" s="7" t="s">
        <v>30</v>
      </c>
      <c r="D72" s="7">
        <v>2</v>
      </c>
      <c r="E72" s="7">
        <v>8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f t="shared" si="2"/>
        <v>8</v>
      </c>
    </row>
    <row r="73" spans="1:18" ht="15" x14ac:dyDescent="0.25">
      <c r="A73" s="7">
        <v>69</v>
      </c>
      <c r="B73" s="6" t="s">
        <v>91</v>
      </c>
      <c r="C73" s="7" t="s">
        <v>27</v>
      </c>
      <c r="D73" s="7">
        <v>3</v>
      </c>
      <c r="E73" s="7">
        <v>8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f t="shared" si="2"/>
        <v>8</v>
      </c>
    </row>
    <row r="74" spans="1:18" ht="15" x14ac:dyDescent="0.25">
      <c r="A74" s="7">
        <v>70</v>
      </c>
      <c r="B74" s="6" t="s">
        <v>93</v>
      </c>
      <c r="C74" s="7" t="s">
        <v>27</v>
      </c>
      <c r="D74" s="7">
        <v>2</v>
      </c>
      <c r="E74" s="7">
        <v>8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f t="shared" si="2"/>
        <v>8</v>
      </c>
    </row>
    <row r="75" spans="1:18" ht="15" x14ac:dyDescent="0.25">
      <c r="A75" s="7">
        <v>71</v>
      </c>
      <c r="B75" s="6" t="s">
        <v>85</v>
      </c>
      <c r="C75" s="7" t="s">
        <v>27</v>
      </c>
      <c r="D75" s="7">
        <v>3</v>
      </c>
      <c r="E75" s="7">
        <v>8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f t="shared" si="2"/>
        <v>8</v>
      </c>
    </row>
    <row r="76" spans="1:18" ht="15" x14ac:dyDescent="0.25">
      <c r="A76" s="7">
        <v>72</v>
      </c>
      <c r="B76" s="6" t="s">
        <v>79</v>
      </c>
      <c r="C76" s="7" t="s">
        <v>30</v>
      </c>
      <c r="D76" s="7">
        <v>5</v>
      </c>
      <c r="E76" s="7">
        <v>8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f t="shared" si="2"/>
        <v>8</v>
      </c>
    </row>
    <row r="77" spans="1:18" ht="15" x14ac:dyDescent="0.25">
      <c r="A77" s="7">
        <v>73</v>
      </c>
      <c r="B77" s="6" t="s">
        <v>126</v>
      </c>
      <c r="C77" s="7" t="s">
        <v>27</v>
      </c>
      <c r="D77" s="7">
        <v>3</v>
      </c>
      <c r="E77" s="7">
        <v>8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f t="shared" si="2"/>
        <v>8</v>
      </c>
    </row>
    <row r="78" spans="1:18" ht="15" x14ac:dyDescent="0.25">
      <c r="A78" s="7">
        <v>74</v>
      </c>
      <c r="B78" s="6" t="s">
        <v>84</v>
      </c>
      <c r="C78" s="7" t="s">
        <v>30</v>
      </c>
      <c r="D78" s="7">
        <v>2</v>
      </c>
      <c r="E78" s="7">
        <v>8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f t="shared" si="2"/>
        <v>8</v>
      </c>
    </row>
    <row r="79" spans="1:18" ht="15" x14ac:dyDescent="0.25">
      <c r="A79" s="7">
        <v>75</v>
      </c>
      <c r="B79" s="6" t="s">
        <v>92</v>
      </c>
      <c r="C79" s="7" t="s">
        <v>27</v>
      </c>
      <c r="D79" s="7">
        <v>3</v>
      </c>
      <c r="E79" s="7">
        <v>8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f t="shared" si="2"/>
        <v>8</v>
      </c>
    </row>
    <row r="80" spans="1:18" ht="15" x14ac:dyDescent="0.25">
      <c r="A80" s="7">
        <v>76</v>
      </c>
      <c r="B80" s="6" t="s">
        <v>82</v>
      </c>
      <c r="C80" s="7" t="s">
        <v>30</v>
      </c>
      <c r="D80" s="7">
        <v>2</v>
      </c>
      <c r="E80" s="7">
        <v>8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f t="shared" si="2"/>
        <v>8</v>
      </c>
    </row>
    <row r="81" spans="1:18" ht="15" x14ac:dyDescent="0.25">
      <c r="A81" s="7">
        <v>77</v>
      </c>
      <c r="B81" s="6" t="s">
        <v>95</v>
      </c>
      <c r="C81" s="7" t="s">
        <v>30</v>
      </c>
      <c r="D81" s="7">
        <v>5</v>
      </c>
      <c r="E81" s="7">
        <v>0</v>
      </c>
      <c r="F81" s="7">
        <v>0</v>
      </c>
      <c r="G81" s="7">
        <v>0</v>
      </c>
      <c r="H81" s="7">
        <f>8+0</f>
        <v>8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f t="shared" si="2"/>
        <v>8</v>
      </c>
    </row>
    <row r="82" spans="1:18" ht="15" x14ac:dyDescent="0.25">
      <c r="A82" s="7">
        <v>78</v>
      </c>
      <c r="B82" s="6" t="s">
        <v>96</v>
      </c>
      <c r="C82" s="7" t="s">
        <v>25</v>
      </c>
      <c r="D82" s="7">
        <v>1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f>2+1.5+0.5</f>
        <v>4</v>
      </c>
      <c r="K82" s="7">
        <v>0</v>
      </c>
      <c r="L82" s="7">
        <v>0</v>
      </c>
      <c r="M82" s="7">
        <v>0</v>
      </c>
      <c r="N82" s="7">
        <f>2+1+0.5</f>
        <v>3.5</v>
      </c>
      <c r="O82" s="7">
        <v>0</v>
      </c>
      <c r="P82" s="7">
        <v>0</v>
      </c>
      <c r="Q82" s="7">
        <v>0</v>
      </c>
      <c r="R82" s="7">
        <f t="shared" si="2"/>
        <v>7.5</v>
      </c>
    </row>
    <row r="83" spans="1:18" ht="15" x14ac:dyDescent="0.25">
      <c r="A83" s="7">
        <v>79</v>
      </c>
      <c r="B83" s="6" t="s">
        <v>97</v>
      </c>
      <c r="C83" s="7" t="s">
        <v>27</v>
      </c>
      <c r="D83" s="7">
        <v>3</v>
      </c>
      <c r="E83" s="7">
        <v>0</v>
      </c>
      <c r="F83" s="7">
        <v>0</v>
      </c>
      <c r="G83" s="7">
        <v>7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f t="shared" si="2"/>
        <v>7</v>
      </c>
    </row>
    <row r="84" spans="1:18" ht="15" x14ac:dyDescent="0.25">
      <c r="A84" s="7">
        <v>80</v>
      </c>
      <c r="B84" s="6" t="s">
        <v>99</v>
      </c>
      <c r="C84" s="7" t="s">
        <v>25</v>
      </c>
      <c r="D84" s="7">
        <v>1</v>
      </c>
      <c r="E84" s="7">
        <v>0</v>
      </c>
      <c r="F84" s="7">
        <v>0</v>
      </c>
      <c r="G84" s="7">
        <v>0</v>
      </c>
      <c r="H84" s="7">
        <v>0</v>
      </c>
      <c r="I84" s="7">
        <v>7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f t="shared" si="2"/>
        <v>7</v>
      </c>
    </row>
    <row r="85" spans="1:18" ht="15" x14ac:dyDescent="0.25">
      <c r="A85" s="7">
        <v>81</v>
      </c>
      <c r="B85" s="6" t="s">
        <v>98</v>
      </c>
      <c r="C85" s="7" t="s">
        <v>27</v>
      </c>
      <c r="D85" s="7">
        <v>4</v>
      </c>
      <c r="E85" s="7">
        <v>0</v>
      </c>
      <c r="F85" s="7">
        <v>0</v>
      </c>
      <c r="G85" s="7">
        <v>0</v>
      </c>
      <c r="H85" s="7">
        <v>0</v>
      </c>
      <c r="I85" s="7">
        <v>7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f t="shared" si="2"/>
        <v>7</v>
      </c>
    </row>
    <row r="86" spans="1:18" ht="15" x14ac:dyDescent="0.25">
      <c r="A86" s="7">
        <v>82</v>
      </c>
      <c r="B86" s="6" t="s">
        <v>100</v>
      </c>
      <c r="C86" s="7" t="s">
        <v>27</v>
      </c>
      <c r="D86" s="7">
        <v>3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f>0.5+4</f>
        <v>4.5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f t="shared" si="2"/>
        <v>4.5</v>
      </c>
    </row>
    <row r="87" spans="1:18" ht="15" x14ac:dyDescent="0.25">
      <c r="A87" s="7">
        <v>83</v>
      </c>
      <c r="B87" s="6" t="s">
        <v>101</v>
      </c>
      <c r="C87" s="7" t="s">
        <v>25</v>
      </c>
      <c r="D87" s="7">
        <v>2</v>
      </c>
      <c r="E87" s="7">
        <v>0</v>
      </c>
      <c r="F87" s="7">
        <v>0</v>
      </c>
      <c r="G87" s="7">
        <f>2.5+1.5+0+0+0</f>
        <v>4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f t="shared" si="2"/>
        <v>4</v>
      </c>
    </row>
    <row r="88" spans="1:18" ht="15" x14ac:dyDescent="0.25">
      <c r="A88" s="7">
        <v>84</v>
      </c>
      <c r="B88" s="6" t="s">
        <v>102</v>
      </c>
      <c r="C88" s="7" t="s">
        <v>30</v>
      </c>
      <c r="D88" s="7">
        <v>5</v>
      </c>
      <c r="E88" s="7">
        <v>0</v>
      </c>
      <c r="F88" s="7">
        <v>0</v>
      </c>
      <c r="G88" s="7">
        <v>0</v>
      </c>
      <c r="H88" s="7">
        <v>0</v>
      </c>
      <c r="I88" s="7">
        <v>2</v>
      </c>
      <c r="J88" s="7">
        <v>0</v>
      </c>
      <c r="K88" s="7">
        <v>0</v>
      </c>
      <c r="L88" s="7">
        <v>0</v>
      </c>
      <c r="M88" s="7">
        <f>2</f>
        <v>2</v>
      </c>
      <c r="N88" s="7">
        <v>0</v>
      </c>
      <c r="O88" s="7">
        <v>0</v>
      </c>
      <c r="P88" s="7">
        <v>0</v>
      </c>
      <c r="Q88" s="7">
        <v>0</v>
      </c>
      <c r="R88" s="7">
        <f t="shared" si="2"/>
        <v>4</v>
      </c>
    </row>
    <row r="89" spans="1:18" ht="15" x14ac:dyDescent="0.25">
      <c r="A89" s="7">
        <v>85</v>
      </c>
      <c r="B89" s="6" t="s">
        <v>103</v>
      </c>
      <c r="C89" s="7" t="s">
        <v>27</v>
      </c>
      <c r="D89" s="7">
        <v>4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4</v>
      </c>
      <c r="R89" s="7">
        <f t="shared" si="2"/>
        <v>4</v>
      </c>
    </row>
    <row r="90" spans="1:18" ht="15" x14ac:dyDescent="0.25">
      <c r="A90" s="7">
        <v>86</v>
      </c>
      <c r="B90" s="6" t="s">
        <v>104</v>
      </c>
      <c r="C90" s="7" t="s">
        <v>27</v>
      </c>
      <c r="D90" s="7">
        <v>3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f>0.5+1</f>
        <v>1.5</v>
      </c>
      <c r="O90" s="7">
        <v>0</v>
      </c>
      <c r="P90" s="7">
        <v>0</v>
      </c>
      <c r="Q90" s="7">
        <v>0</v>
      </c>
      <c r="R90" s="7">
        <f t="shared" si="2"/>
        <v>1.5</v>
      </c>
    </row>
    <row r="91" spans="1:18" ht="15" x14ac:dyDescent="0.25">
      <c r="A91" s="7">
        <v>87</v>
      </c>
      <c r="B91" s="6" t="s">
        <v>117</v>
      </c>
      <c r="C91" s="7" t="s">
        <v>27</v>
      </c>
      <c r="D91" s="7">
        <v>2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f t="shared" si="2"/>
        <v>0</v>
      </c>
    </row>
    <row r="92" spans="1:18" ht="15" x14ac:dyDescent="0.25">
      <c r="A92" s="7">
        <v>88</v>
      </c>
      <c r="B92" s="6" t="s">
        <v>110</v>
      </c>
      <c r="C92" s="7" t="s">
        <v>30</v>
      </c>
      <c r="D92" s="7">
        <v>4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f t="shared" si="2"/>
        <v>0</v>
      </c>
    </row>
    <row r="93" spans="1:18" ht="15" x14ac:dyDescent="0.25">
      <c r="A93" s="7">
        <v>89</v>
      </c>
      <c r="B93" s="6" t="s">
        <v>112</v>
      </c>
      <c r="C93" s="7" t="s">
        <v>25</v>
      </c>
      <c r="D93" s="7">
        <v>1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f t="shared" si="2"/>
        <v>0</v>
      </c>
    </row>
    <row r="94" spans="1:18" ht="15" x14ac:dyDescent="0.25">
      <c r="A94" s="7">
        <v>90</v>
      </c>
      <c r="B94" s="11" t="s">
        <v>115</v>
      </c>
      <c r="C94" s="12" t="s">
        <v>30</v>
      </c>
      <c r="D94" s="12">
        <v>4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f t="shared" si="2"/>
        <v>0</v>
      </c>
    </row>
    <row r="95" spans="1:18" ht="15" x14ac:dyDescent="0.25">
      <c r="A95" s="7">
        <v>91</v>
      </c>
      <c r="B95" s="6" t="s">
        <v>105</v>
      </c>
      <c r="C95" s="7" t="s">
        <v>27</v>
      </c>
      <c r="D95" s="7">
        <v>1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f t="shared" si="2"/>
        <v>0</v>
      </c>
    </row>
    <row r="96" spans="1:18" ht="15" x14ac:dyDescent="0.25">
      <c r="A96" s="7">
        <v>92</v>
      </c>
      <c r="B96" s="6" t="s">
        <v>113</v>
      </c>
      <c r="C96" s="7" t="s">
        <v>30</v>
      </c>
      <c r="D96" s="7">
        <v>5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f t="shared" si="2"/>
        <v>0</v>
      </c>
    </row>
    <row r="97" spans="1:18" ht="15" x14ac:dyDescent="0.25">
      <c r="A97" s="7">
        <v>93</v>
      </c>
      <c r="B97" s="6" t="s">
        <v>107</v>
      </c>
      <c r="C97" s="7" t="s">
        <v>27</v>
      </c>
      <c r="D97" s="7">
        <v>4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f t="shared" si="2"/>
        <v>0</v>
      </c>
    </row>
    <row r="98" spans="1:18" ht="15" x14ac:dyDescent="0.25">
      <c r="A98" s="7">
        <v>94</v>
      </c>
      <c r="B98" s="6" t="s">
        <v>116</v>
      </c>
      <c r="C98" s="7" t="s">
        <v>30</v>
      </c>
      <c r="D98" s="7">
        <v>2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f t="shared" si="2"/>
        <v>0</v>
      </c>
    </row>
    <row r="99" spans="1:18" ht="15" x14ac:dyDescent="0.25">
      <c r="A99" s="7">
        <v>95</v>
      </c>
      <c r="B99" s="6" t="s">
        <v>106</v>
      </c>
      <c r="C99" s="7" t="s">
        <v>27</v>
      </c>
      <c r="D99" s="7">
        <v>3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f t="shared" si="2"/>
        <v>0</v>
      </c>
    </row>
    <row r="100" spans="1:18" ht="15" x14ac:dyDescent="0.25">
      <c r="A100" s="7">
        <v>96</v>
      </c>
      <c r="B100" s="6" t="s">
        <v>109</v>
      </c>
      <c r="C100" s="7" t="s">
        <v>27</v>
      </c>
      <c r="D100" s="7">
        <v>3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f t="shared" si="2"/>
        <v>0</v>
      </c>
    </row>
    <row r="101" spans="1:18" ht="15" x14ac:dyDescent="0.25">
      <c r="A101" s="12">
        <v>97</v>
      </c>
      <c r="B101" s="6" t="s">
        <v>108</v>
      </c>
      <c r="C101" s="7" t="s">
        <v>27</v>
      </c>
      <c r="D101" s="7">
        <v>4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f t="shared" si="2"/>
        <v>0</v>
      </c>
    </row>
    <row r="102" spans="1:18" ht="15" x14ac:dyDescent="0.25">
      <c r="A102" s="7">
        <v>98</v>
      </c>
      <c r="B102" s="6" t="s">
        <v>111</v>
      </c>
      <c r="C102" s="7" t="s">
        <v>25</v>
      </c>
      <c r="D102" s="7">
        <v>2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f t="shared" si="2"/>
        <v>0</v>
      </c>
    </row>
    <row r="103" spans="1:18" ht="15" x14ac:dyDescent="0.25">
      <c r="A103" s="7">
        <v>99</v>
      </c>
      <c r="B103" s="6" t="s">
        <v>114</v>
      </c>
      <c r="C103" s="7" t="s">
        <v>30</v>
      </c>
      <c r="D103" s="7">
        <v>4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f t="shared" si="2"/>
        <v>0</v>
      </c>
    </row>
    <row r="104" spans="1:18" x14ac:dyDescent="0.2">
      <c r="A104" s="15"/>
      <c r="B104" s="5"/>
      <c r="C104" s="1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x14ac:dyDescent="0.2">
      <c r="A105" s="15"/>
      <c r="B105" s="5"/>
      <c r="C105" s="1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x14ac:dyDescent="0.2">
      <c r="A106" s="15"/>
      <c r="B106" s="5"/>
      <c r="C106" s="1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x14ac:dyDescent="0.2">
      <c r="A107" s="15"/>
      <c r="B107" s="5"/>
      <c r="C107" s="1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x14ac:dyDescent="0.2">
      <c r="A108" s="15"/>
      <c r="B108" s="5"/>
      <c r="C108" s="1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</sheetData>
  <mergeCells count="12">
    <mergeCell ref="A4:R4"/>
    <mergeCell ref="D1:D3"/>
    <mergeCell ref="E1:Q1"/>
    <mergeCell ref="A1:A3"/>
    <mergeCell ref="B1:B3"/>
    <mergeCell ref="C1:C3"/>
    <mergeCell ref="R1:R3"/>
    <mergeCell ref="E2:G2"/>
    <mergeCell ref="H2:I2"/>
    <mergeCell ref="J2:K2"/>
    <mergeCell ref="L2:N2"/>
    <mergeCell ref="O2:Q2"/>
  </mergeCells>
  <pageMargins left="0.37" right="0.81" top="1.17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Сырчикова Татьяна Валерьевна</cp:lastModifiedBy>
  <cp:lastPrinted>2019-02-08T16:32:17Z</cp:lastPrinted>
  <dcterms:created xsi:type="dcterms:W3CDTF">2012-10-09T08:12:30Z</dcterms:created>
  <dcterms:modified xsi:type="dcterms:W3CDTF">2019-03-21T14:47:43Z</dcterms:modified>
</cp:coreProperties>
</file>