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thsrvdec\URM\ЖД\ПГАС\2018\весна\Публикация\"/>
    </mc:Choice>
  </mc:AlternateContent>
  <bookViews>
    <workbookView xWindow="0" yWindow="0" windowWidth="38400" windowHeight="17835"/>
  </bookViews>
  <sheets>
    <sheet name="после апелляции" sheetId="2" r:id="rId1"/>
  </sheets>
  <definedNames>
    <definedName name="_xlnm._FilterDatabase" localSheetId="0" hidden="1">'после апелляции'!$B$5:$R$31</definedName>
  </definedNames>
  <calcPr calcId="152511"/>
</workbook>
</file>

<file path=xl/calcChain.xml><?xml version="1.0" encoding="utf-8"?>
<calcChain xmlns="http://schemas.openxmlformats.org/spreadsheetml/2006/main">
  <c r="R31" i="2" l="1"/>
  <c r="I31" i="2"/>
  <c r="R30" i="2"/>
  <c r="I29" i="2"/>
  <c r="R29" i="2" s="1"/>
  <c r="R28" i="2"/>
  <c r="I27" i="2"/>
  <c r="R27" i="2" s="1"/>
  <c r="R26" i="2"/>
  <c r="I25" i="2"/>
  <c r="R25" i="2" s="1"/>
  <c r="I24" i="2"/>
  <c r="R24" i="2" s="1"/>
  <c r="I23" i="2"/>
  <c r="R23" i="2" s="1"/>
  <c r="I22" i="2"/>
  <c r="R22" i="2" s="1"/>
  <c r="I21" i="2"/>
  <c r="H21" i="2"/>
  <c r="I20" i="2"/>
  <c r="R20" i="2" s="1"/>
  <c r="R19" i="2"/>
  <c r="R18" i="2"/>
  <c r="I17" i="2"/>
  <c r="R17" i="2" s="1"/>
  <c r="R16" i="2"/>
  <c r="I15" i="2"/>
  <c r="R15" i="2" s="1"/>
  <c r="R14" i="2"/>
  <c r="I13" i="2"/>
  <c r="R13" i="2" s="1"/>
  <c r="I12" i="2"/>
  <c r="R12" i="2" s="1"/>
  <c r="I11" i="2"/>
  <c r="H11" i="2"/>
  <c r="R10" i="2"/>
  <c r="I9" i="2"/>
  <c r="R9" i="2" s="1"/>
  <c r="I8" i="2"/>
  <c r="R8" i="2" s="1"/>
  <c r="I7" i="2"/>
  <c r="R7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R6" i="2"/>
  <c r="R21" i="2" l="1"/>
  <c r="R11" i="2"/>
</calcChain>
</file>

<file path=xl/sharedStrings.xml><?xml version="1.0" encoding="utf-8"?>
<sst xmlns="http://schemas.openxmlformats.org/spreadsheetml/2006/main" count="77" uniqueCount="54">
  <si>
    <t>п/п №</t>
  </si>
  <si>
    <t>Ф.И.О.</t>
  </si>
  <si>
    <t>Уровень</t>
  </si>
  <si>
    <t>Курс</t>
  </si>
  <si>
    <t>Виды деятельности</t>
  </si>
  <si>
    <t>Суммарный 
балл</t>
  </si>
  <si>
    <t>Учебная 
деятельность</t>
  </si>
  <si>
    <t>Научно- 
исследовательская 
деятельность</t>
  </si>
  <si>
    <t>Общественная  
деятельность</t>
  </si>
  <si>
    <t>Культурно-творческая 
деятельность</t>
  </si>
  <si>
    <t>Спортивная
 деятельность</t>
  </si>
  <si>
    <t>7а </t>
  </si>
  <si>
    <t>7б 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</si>
  <si>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</si>
  <si>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</si>
  <si>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</si>
  <si>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</si>
  <si>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</si>
  <si>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</si>
  <si>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</si>
  <si>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</si>
  <si>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</si>
  <si>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</si>
  <si>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</si>
  <si>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Елисеев Илья Александрович</t>
  </si>
  <si>
    <t>магистратура</t>
  </si>
  <si>
    <t>Иванов Александр Валентинович</t>
  </si>
  <si>
    <t>Слюсаренко Мария Александровна</t>
  </si>
  <si>
    <t>Сахоненков Сергей Сергеевич</t>
  </si>
  <si>
    <t>Танковская Светлана Александровна</t>
  </si>
  <si>
    <t>Газарян Альберт Владимирович</t>
  </si>
  <si>
    <t>Тарасов Артем Вячеславович</t>
  </si>
  <si>
    <t>Лихолетова Марина Владимировна</t>
  </si>
  <si>
    <t>Носов Павел Алексеевич</t>
  </si>
  <si>
    <t>Добровский  Алексей Юрьевич</t>
  </si>
  <si>
    <t>Савин Андрей Владимирович</t>
  </si>
  <si>
    <t>Ильясова Юлия Викторовна</t>
  </si>
  <si>
    <t>Архипов Дмитрий Николаевич</t>
  </si>
  <si>
    <t>Аникьева Анастасия Эдуардовна</t>
  </si>
  <si>
    <t>Мельникова Наталья Владимировна</t>
  </si>
  <si>
    <t>Шоев Владислав Иванович</t>
  </si>
  <si>
    <t>Ренев Максим Евгеньевич</t>
  </si>
  <si>
    <t>бакалавриат</t>
  </si>
  <si>
    <t>Борздун Наталья Игоревна</t>
  </si>
  <si>
    <t>Самойлов Илья Сергеевич</t>
  </si>
  <si>
    <t>Григорьев Евгений Анатольевич</t>
  </si>
  <si>
    <t>Естюнин Дмитрий Алексеевич</t>
  </si>
  <si>
    <t>Харук Наталья Вячеславовна</t>
  </si>
  <si>
    <t>Прохорова Дарья Сергеевна</t>
  </si>
  <si>
    <t>Андреева Анастасия Алексеевна</t>
  </si>
  <si>
    <t>Рейтинг студентов, претендующих на получение повышенной академической стипендии в весеннем семестре 2017-2018 уч.года по итогам проведения апелляций</t>
  </si>
  <si>
    <t>Ахмади Тара</t>
  </si>
  <si>
    <t>Кайгородов Михаил Юрьевич</t>
  </si>
  <si>
    <t xml:space="preserve">магистратура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</si>
</sst>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sz val="11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2" fillId="0" borderId="0" xfId="0" applyFont="1" applyAlignment="1"/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workbookViewId="0">
      <selection sqref="A1:R1"/>
    </sheetView>
  </sheetViews>
  <sheetFormatPr defaultColWidth="14.42578125" defaultRowHeight="15.75" customHeight="1" x14ac:dyDescent="0.2"/>
  <cols>
    <col min="1" max="1" width="5" customWidth="1"/>
    <col min="2" max="2" width="34.28515625" customWidth="1"/>
    <col min="4" max="4" width="5.7109375" customWidth="1"/>
    <col min="5" max="5" width="7.28515625" customWidth="1"/>
    <col min="6" max="7" width="7" customWidth="1"/>
    <col min="8" max="8" width="9" customWidth="1"/>
    <col min="9" max="9" width="9.42578125" customWidth="1"/>
    <col min="10" max="10" width="8.28515625" customWidth="1"/>
    <col min="11" max="11" width="8.140625" customWidth="1"/>
    <col min="12" max="15" width="7.5703125" customWidth="1"/>
    <col min="16" max="16" width="8" customWidth="1"/>
    <col min="17" max="17" width="8.28515625" customWidth="1"/>
  </cols>
  <sheetData>
    <row r="1" spans="1:18" ht="24.75" customHeight="1" x14ac:dyDescent="0.2">
      <c r="A1" s="7" t="s">
        <v>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5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9.5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5" t="s">
        <v>4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9" t="s">
        <v>5</v>
      </c>
    </row>
    <row r="4" spans="1:18" ht="39.75" customHeight="1" x14ac:dyDescent="0.2">
      <c r="A4" s="10"/>
      <c r="B4" s="11"/>
      <c r="C4" s="11"/>
      <c r="D4" s="11"/>
      <c r="E4" s="5" t="s">
        <v>6</v>
      </c>
      <c r="F4" s="6"/>
      <c r="G4" s="6"/>
      <c r="H4" s="5" t="s">
        <v>7</v>
      </c>
      <c r="I4" s="6"/>
      <c r="J4" s="5" t="s">
        <v>8</v>
      </c>
      <c r="K4" s="6"/>
      <c r="L4" s="5" t="s">
        <v>9</v>
      </c>
      <c r="M4" s="6"/>
      <c r="N4" s="6"/>
      <c r="O4" s="5" t="s">
        <v>10</v>
      </c>
      <c r="P4" s="6"/>
      <c r="Q4" s="6"/>
      <c r="R4" s="11"/>
    </row>
    <row r="5" spans="1:18" ht="21" customHeight="1" thickBot="1" x14ac:dyDescent="0.25">
      <c r="A5" s="10"/>
      <c r="B5" s="11"/>
      <c r="C5" s="11"/>
      <c r="D5" s="11"/>
      <c r="E5" s="3" t="s">
        <v>11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20</v>
      </c>
      <c r="O5" s="3" t="s">
        <v>21</v>
      </c>
      <c r="P5" s="3" t="s">
        <v>22</v>
      </c>
      <c r="Q5" s="3" t="s">
        <v>23</v>
      </c>
      <c r="R5" s="11"/>
    </row>
    <row r="6" spans="1:18" ht="14.25" customHeight="1" x14ac:dyDescent="0.2">
      <c r="A6" s="12">
        <v>1</v>
      </c>
      <c r="B6" s="13" t="s">
        <v>24</v>
      </c>
      <c r="C6" s="13" t="s">
        <v>25</v>
      </c>
      <c r="D6" s="13">
        <v>2</v>
      </c>
      <c r="E6" s="13"/>
      <c r="F6" s="13"/>
      <c r="G6" s="13"/>
      <c r="H6" s="13"/>
      <c r="I6" s="13">
        <v>126</v>
      </c>
      <c r="J6" s="13"/>
      <c r="K6" s="13"/>
      <c r="L6" s="13"/>
      <c r="M6" s="13"/>
      <c r="N6" s="13"/>
      <c r="O6" s="13"/>
      <c r="P6" s="13"/>
      <c r="Q6" s="13"/>
      <c r="R6" s="14">
        <f t="shared" ref="R6:R17" si="0">SUM(E6:Q6)</f>
        <v>126</v>
      </c>
    </row>
    <row r="7" spans="1:18" ht="12.75" customHeight="1" x14ac:dyDescent="0.2">
      <c r="A7" s="15">
        <f t="shared" ref="A7:A31" si="1">A6+1</f>
        <v>2</v>
      </c>
      <c r="B7" s="4" t="s">
        <v>26</v>
      </c>
      <c r="C7" s="4" t="s">
        <v>25</v>
      </c>
      <c r="D7" s="4">
        <v>2</v>
      </c>
      <c r="E7" s="4">
        <v>10</v>
      </c>
      <c r="F7" s="4"/>
      <c r="G7" s="4">
        <v>4</v>
      </c>
      <c r="H7" s="4">
        <v>3</v>
      </c>
      <c r="I7" s="4">
        <f>20+28+16+8+24</f>
        <v>96</v>
      </c>
      <c r="J7" s="4"/>
      <c r="K7" s="4"/>
      <c r="L7" s="4"/>
      <c r="M7" s="4"/>
      <c r="N7" s="4"/>
      <c r="O7" s="4"/>
      <c r="P7" s="4"/>
      <c r="Q7" s="4"/>
      <c r="R7" s="16">
        <f t="shared" si="0"/>
        <v>113</v>
      </c>
    </row>
    <row r="8" spans="1:18" ht="13.5" thickBot="1" x14ac:dyDescent="0.25">
      <c r="A8" s="17">
        <f t="shared" si="1"/>
        <v>3</v>
      </c>
      <c r="B8" s="18" t="s">
        <v>28</v>
      </c>
      <c r="C8" s="18" t="s">
        <v>25</v>
      </c>
      <c r="D8" s="18">
        <v>2</v>
      </c>
      <c r="E8" s="18">
        <v>10</v>
      </c>
      <c r="F8" s="18"/>
      <c r="G8" s="18"/>
      <c r="H8" s="18">
        <v>5</v>
      </c>
      <c r="I8" s="18">
        <f>10+48+14</f>
        <v>72</v>
      </c>
      <c r="J8" s="18"/>
      <c r="K8" s="18"/>
      <c r="L8" s="18"/>
      <c r="M8" s="18"/>
      <c r="N8" s="18"/>
      <c r="O8" s="18"/>
      <c r="P8" s="18"/>
      <c r="Q8" s="18"/>
      <c r="R8" s="19">
        <f t="shared" si="0"/>
        <v>87</v>
      </c>
    </row>
    <row r="9" spans="1:18" ht="12.75" x14ac:dyDescent="0.2">
      <c r="A9" s="12">
        <f t="shared" si="1"/>
        <v>4</v>
      </c>
      <c r="B9" s="13" t="s">
        <v>27</v>
      </c>
      <c r="C9" s="13" t="s">
        <v>25</v>
      </c>
      <c r="D9" s="13">
        <v>2</v>
      </c>
      <c r="E9" s="13"/>
      <c r="F9" s="13"/>
      <c r="G9" s="13">
        <v>2</v>
      </c>
      <c r="H9" s="13">
        <v>7</v>
      </c>
      <c r="I9" s="13">
        <f>14*1.5+16+20+10*1.5</f>
        <v>72</v>
      </c>
      <c r="J9" s="13"/>
      <c r="K9" s="13"/>
      <c r="L9" s="13">
        <v>2</v>
      </c>
      <c r="M9" s="13"/>
      <c r="N9" s="13"/>
      <c r="O9" s="13"/>
      <c r="P9" s="13"/>
      <c r="Q9" s="13"/>
      <c r="R9" s="14">
        <f t="shared" si="0"/>
        <v>83</v>
      </c>
    </row>
    <row r="10" spans="1:18" ht="12.75" x14ac:dyDescent="0.2">
      <c r="A10" s="15">
        <f t="shared" si="1"/>
        <v>5</v>
      </c>
      <c r="B10" s="4" t="s">
        <v>29</v>
      </c>
      <c r="C10" s="4" t="s">
        <v>25</v>
      </c>
      <c r="D10" s="4">
        <v>2</v>
      </c>
      <c r="E10" s="4"/>
      <c r="F10" s="4"/>
      <c r="G10" s="4"/>
      <c r="H10" s="4"/>
      <c r="I10" s="4">
        <v>78</v>
      </c>
      <c r="J10" s="4"/>
      <c r="K10" s="4"/>
      <c r="L10" s="4"/>
      <c r="M10" s="4"/>
      <c r="N10" s="4"/>
      <c r="O10" s="4"/>
      <c r="P10" s="4"/>
      <c r="Q10" s="4"/>
      <c r="R10" s="16">
        <f t="shared" si="0"/>
        <v>78</v>
      </c>
    </row>
    <row r="11" spans="1:18" ht="13.5" thickBot="1" x14ac:dyDescent="0.25">
      <c r="A11" s="17">
        <f t="shared" si="1"/>
        <v>6</v>
      </c>
      <c r="B11" s="18" t="s">
        <v>33</v>
      </c>
      <c r="C11" s="18" t="s">
        <v>25</v>
      </c>
      <c r="D11" s="18">
        <v>1</v>
      </c>
      <c r="E11" s="18"/>
      <c r="F11" s="18"/>
      <c r="G11" s="18"/>
      <c r="H11" s="18">
        <f>8+3*1.5</f>
        <v>12.5</v>
      </c>
      <c r="I11" s="18">
        <f>32*1.5+16</f>
        <v>64</v>
      </c>
      <c r="J11" s="18"/>
      <c r="K11" s="18"/>
      <c r="L11" s="18"/>
      <c r="M11" s="18"/>
      <c r="N11" s="18"/>
      <c r="O11" s="18"/>
      <c r="P11" s="18"/>
      <c r="Q11" s="18"/>
      <c r="R11" s="19">
        <f t="shared" si="0"/>
        <v>76.5</v>
      </c>
    </row>
    <row r="12" spans="1:18" ht="12.75" x14ac:dyDescent="0.2">
      <c r="A12" s="12">
        <f t="shared" si="1"/>
        <v>7</v>
      </c>
      <c r="B12" s="13" t="s">
        <v>30</v>
      </c>
      <c r="C12" s="13" t="s">
        <v>25</v>
      </c>
      <c r="D12" s="13">
        <v>2</v>
      </c>
      <c r="E12" s="13"/>
      <c r="F12" s="13"/>
      <c r="G12" s="13"/>
      <c r="H12" s="13"/>
      <c r="I12" s="13">
        <f>32+24+20</f>
        <v>76</v>
      </c>
      <c r="J12" s="13"/>
      <c r="K12" s="13"/>
      <c r="L12" s="13"/>
      <c r="M12" s="13"/>
      <c r="N12" s="13"/>
      <c r="O12" s="13"/>
      <c r="P12" s="13"/>
      <c r="Q12" s="13"/>
      <c r="R12" s="14">
        <f t="shared" si="0"/>
        <v>76</v>
      </c>
    </row>
    <row r="13" spans="1:18" ht="12.75" x14ac:dyDescent="0.2">
      <c r="A13" s="15">
        <f t="shared" si="1"/>
        <v>8</v>
      </c>
      <c r="B13" s="4" t="s">
        <v>46</v>
      </c>
      <c r="C13" s="4" t="s">
        <v>25</v>
      </c>
      <c r="D13" s="4">
        <v>1</v>
      </c>
      <c r="E13" s="4"/>
      <c r="F13" s="4"/>
      <c r="G13" s="4"/>
      <c r="H13" s="4">
        <v>5</v>
      </c>
      <c r="I13" s="4">
        <f>28+24+16</f>
        <v>68</v>
      </c>
      <c r="J13" s="4"/>
      <c r="K13" s="4"/>
      <c r="L13" s="4"/>
      <c r="M13" s="4"/>
      <c r="N13" s="4"/>
      <c r="O13" s="4"/>
      <c r="P13" s="4"/>
      <c r="Q13" s="4"/>
      <c r="R13" s="16">
        <f t="shared" si="0"/>
        <v>73</v>
      </c>
    </row>
    <row r="14" spans="1:18" ht="12.75" x14ac:dyDescent="0.2">
      <c r="A14" s="15">
        <f t="shared" si="1"/>
        <v>9</v>
      </c>
      <c r="B14" s="4" t="s">
        <v>31</v>
      </c>
      <c r="C14" s="4" t="s">
        <v>25</v>
      </c>
      <c r="D14" s="4">
        <v>1</v>
      </c>
      <c r="E14" s="4"/>
      <c r="F14" s="4"/>
      <c r="G14" s="4"/>
      <c r="H14" s="4">
        <v>9.5</v>
      </c>
      <c r="I14" s="4">
        <v>60</v>
      </c>
      <c r="J14" s="4"/>
      <c r="K14" s="4"/>
      <c r="L14" s="4"/>
      <c r="M14" s="4"/>
      <c r="N14" s="4"/>
      <c r="O14" s="4"/>
      <c r="P14" s="4"/>
      <c r="Q14" s="4"/>
      <c r="R14" s="16">
        <f t="shared" si="0"/>
        <v>69.5</v>
      </c>
    </row>
    <row r="15" spans="1:18" ht="12.75" x14ac:dyDescent="0.2">
      <c r="A15" s="15">
        <f t="shared" si="1"/>
        <v>10</v>
      </c>
      <c r="B15" s="4" t="s">
        <v>32</v>
      </c>
      <c r="C15" s="4" t="s">
        <v>25</v>
      </c>
      <c r="D15" s="4">
        <v>1</v>
      </c>
      <c r="E15" s="4"/>
      <c r="F15" s="4"/>
      <c r="G15" s="4"/>
      <c r="H15" s="4">
        <v>12</v>
      </c>
      <c r="I15" s="4">
        <f>16+8+10+20</f>
        <v>54</v>
      </c>
      <c r="J15" s="4"/>
      <c r="K15" s="4"/>
      <c r="L15" s="4"/>
      <c r="M15" s="4"/>
      <c r="N15" s="4"/>
      <c r="O15" s="4"/>
      <c r="P15" s="4"/>
      <c r="Q15" s="4"/>
      <c r="R15" s="16">
        <f t="shared" si="0"/>
        <v>66</v>
      </c>
    </row>
    <row r="16" spans="1:18" ht="12.75" x14ac:dyDescent="0.2">
      <c r="A16" s="15">
        <f t="shared" si="1"/>
        <v>11</v>
      </c>
      <c r="B16" s="4" t="s">
        <v>48</v>
      </c>
      <c r="C16" s="4" t="s">
        <v>25</v>
      </c>
      <c r="D16" s="4">
        <v>1</v>
      </c>
      <c r="E16" s="4"/>
      <c r="F16" s="4"/>
      <c r="G16" s="4"/>
      <c r="H16" s="4">
        <v>10</v>
      </c>
      <c r="I16" s="4">
        <v>54</v>
      </c>
      <c r="J16" s="4"/>
      <c r="K16" s="4"/>
      <c r="L16" s="4"/>
      <c r="M16" s="4"/>
      <c r="N16" s="4"/>
      <c r="O16" s="4"/>
      <c r="P16" s="4"/>
      <c r="Q16" s="4"/>
      <c r="R16" s="16">
        <f t="shared" si="0"/>
        <v>64</v>
      </c>
    </row>
    <row r="17" spans="1:19" ht="12.75" x14ac:dyDescent="0.2">
      <c r="A17" s="15">
        <f t="shared" si="1"/>
        <v>12</v>
      </c>
      <c r="B17" s="4" t="s">
        <v>36</v>
      </c>
      <c r="C17" s="4" t="s">
        <v>25</v>
      </c>
      <c r="D17" s="4">
        <v>2</v>
      </c>
      <c r="E17" s="4"/>
      <c r="F17" s="4"/>
      <c r="G17" s="4"/>
      <c r="H17" s="4"/>
      <c r="I17" s="4">
        <f>24+10*1.5+14*1.5</f>
        <v>60</v>
      </c>
      <c r="J17" s="4"/>
      <c r="K17" s="4"/>
      <c r="L17" s="4"/>
      <c r="M17" s="4"/>
      <c r="N17" s="4"/>
      <c r="O17" s="4"/>
      <c r="P17" s="4"/>
      <c r="Q17" s="4"/>
      <c r="R17" s="16">
        <f t="shared" si="0"/>
        <v>60</v>
      </c>
    </row>
    <row r="18" spans="1:19" ht="12.75" x14ac:dyDescent="0.2">
      <c r="A18" s="15">
        <f t="shared" si="1"/>
        <v>13</v>
      </c>
      <c r="B18" s="4" t="s">
        <v>34</v>
      </c>
      <c r="C18" s="4" t="s">
        <v>25</v>
      </c>
      <c r="D18" s="4">
        <v>1</v>
      </c>
      <c r="E18" s="4"/>
      <c r="F18" s="4"/>
      <c r="G18" s="4"/>
      <c r="H18" s="4">
        <v>3</v>
      </c>
      <c r="I18" s="4">
        <v>46</v>
      </c>
      <c r="J18" s="4">
        <v>4</v>
      </c>
      <c r="K18" s="4"/>
      <c r="L18" s="4"/>
      <c r="M18" s="4">
        <v>1.75</v>
      </c>
      <c r="N18" s="4">
        <v>5</v>
      </c>
      <c r="O18" s="4"/>
      <c r="P18" s="4"/>
      <c r="Q18" s="4"/>
      <c r="R18" s="16">
        <f>SUM(G18:Q18)</f>
        <v>59.75</v>
      </c>
      <c r="S18" s="1"/>
    </row>
    <row r="19" spans="1:19" ht="12.75" x14ac:dyDescent="0.2">
      <c r="A19" s="15">
        <f t="shared" si="1"/>
        <v>14</v>
      </c>
      <c r="B19" s="4" t="s">
        <v>35</v>
      </c>
      <c r="C19" s="4" t="s">
        <v>25</v>
      </c>
      <c r="D19" s="4">
        <v>2</v>
      </c>
      <c r="E19" s="4"/>
      <c r="F19" s="4"/>
      <c r="G19" s="4"/>
      <c r="H19" s="4">
        <v>3</v>
      </c>
      <c r="I19" s="4">
        <v>56</v>
      </c>
      <c r="J19" s="4"/>
      <c r="K19" s="4"/>
      <c r="L19" s="4"/>
      <c r="M19" s="4"/>
      <c r="N19" s="4"/>
      <c r="O19" s="4"/>
      <c r="P19" s="4"/>
      <c r="Q19" s="4"/>
      <c r="R19" s="16">
        <f t="shared" ref="R19:R31" si="2">SUM(E19:Q19)</f>
        <v>59</v>
      </c>
    </row>
    <row r="20" spans="1:19" ht="12.75" x14ac:dyDescent="0.2">
      <c r="A20" s="15">
        <f t="shared" si="1"/>
        <v>15</v>
      </c>
      <c r="B20" s="4" t="s">
        <v>51</v>
      </c>
      <c r="C20" s="4" t="s">
        <v>25</v>
      </c>
      <c r="D20" s="4">
        <v>2</v>
      </c>
      <c r="E20" s="4">
        <v>10</v>
      </c>
      <c r="F20" s="4"/>
      <c r="G20" s="4"/>
      <c r="H20" s="4"/>
      <c r="I20" s="4">
        <f>32+14</f>
        <v>46</v>
      </c>
      <c r="J20" s="4"/>
      <c r="K20" s="4"/>
      <c r="L20" s="4"/>
      <c r="M20" s="4"/>
      <c r="N20" s="4"/>
      <c r="O20" s="4"/>
      <c r="P20" s="4"/>
      <c r="Q20" s="4"/>
      <c r="R20" s="16">
        <f t="shared" si="2"/>
        <v>56</v>
      </c>
    </row>
    <row r="21" spans="1:19" ht="12.75" x14ac:dyDescent="0.2">
      <c r="A21" s="15">
        <f t="shared" si="1"/>
        <v>16</v>
      </c>
      <c r="B21" s="4" t="s">
        <v>52</v>
      </c>
      <c r="C21" s="4" t="s">
        <v>53</v>
      </c>
      <c r="D21" s="4">
        <v>1</v>
      </c>
      <c r="E21" s="4"/>
      <c r="F21" s="4"/>
      <c r="G21" s="4"/>
      <c r="H21" s="4">
        <f>3+5</f>
        <v>8</v>
      </c>
      <c r="I21" s="4">
        <f>20*1.5+18</f>
        <v>48</v>
      </c>
      <c r="J21" s="4"/>
      <c r="K21" s="4"/>
      <c r="L21" s="4"/>
      <c r="M21" s="4"/>
      <c r="N21" s="4"/>
      <c r="O21" s="4"/>
      <c r="P21" s="4"/>
      <c r="Q21" s="4"/>
      <c r="R21" s="16">
        <f t="shared" si="2"/>
        <v>56</v>
      </c>
    </row>
    <row r="22" spans="1:19" ht="12.75" x14ac:dyDescent="0.2">
      <c r="A22" s="15">
        <f t="shared" si="1"/>
        <v>17</v>
      </c>
      <c r="B22" s="4" t="s">
        <v>37</v>
      </c>
      <c r="C22" s="4" t="s">
        <v>25</v>
      </c>
      <c r="D22" s="4">
        <v>1</v>
      </c>
      <c r="E22" s="4"/>
      <c r="F22" s="4"/>
      <c r="G22" s="4"/>
      <c r="H22" s="4"/>
      <c r="I22" s="4">
        <f>24+16+14</f>
        <v>54</v>
      </c>
      <c r="J22" s="4"/>
      <c r="K22" s="4"/>
      <c r="L22" s="4"/>
      <c r="M22" s="4"/>
      <c r="N22" s="4"/>
      <c r="O22" s="4"/>
      <c r="P22" s="4"/>
      <c r="Q22" s="4"/>
      <c r="R22" s="16">
        <f t="shared" si="2"/>
        <v>54</v>
      </c>
    </row>
    <row r="23" spans="1:19" ht="12.75" x14ac:dyDescent="0.2">
      <c r="A23" s="15">
        <f t="shared" si="1"/>
        <v>18</v>
      </c>
      <c r="B23" s="4" t="s">
        <v>38</v>
      </c>
      <c r="C23" s="4" t="s">
        <v>25</v>
      </c>
      <c r="D23" s="4">
        <v>1</v>
      </c>
      <c r="E23" s="4"/>
      <c r="F23" s="4"/>
      <c r="G23" s="4"/>
      <c r="H23" s="4"/>
      <c r="I23" s="4">
        <f>14+10*1.5+16*1.5</f>
        <v>53</v>
      </c>
      <c r="J23" s="4"/>
      <c r="K23" s="4"/>
      <c r="L23" s="4"/>
      <c r="M23" s="4"/>
      <c r="N23" s="4"/>
      <c r="O23" s="4"/>
      <c r="P23" s="4"/>
      <c r="Q23" s="4"/>
      <c r="R23" s="16">
        <f t="shared" si="2"/>
        <v>53</v>
      </c>
    </row>
    <row r="24" spans="1:19" ht="12.75" x14ac:dyDescent="0.2">
      <c r="A24" s="15">
        <f t="shared" si="1"/>
        <v>19</v>
      </c>
      <c r="B24" s="4" t="s">
        <v>39</v>
      </c>
      <c r="C24" s="4" t="s">
        <v>25</v>
      </c>
      <c r="D24" s="4">
        <v>2</v>
      </c>
      <c r="E24" s="4"/>
      <c r="F24" s="4"/>
      <c r="G24" s="4"/>
      <c r="H24" s="4"/>
      <c r="I24" s="4">
        <f>24+28</f>
        <v>52</v>
      </c>
      <c r="J24" s="4"/>
      <c r="K24" s="4"/>
      <c r="L24" s="4"/>
      <c r="M24" s="4"/>
      <c r="N24" s="4"/>
      <c r="O24" s="4"/>
      <c r="P24" s="4"/>
      <c r="Q24" s="4"/>
      <c r="R24" s="16">
        <f t="shared" si="2"/>
        <v>52</v>
      </c>
    </row>
    <row r="25" spans="1:19" ht="13.5" thickBot="1" x14ac:dyDescent="0.25">
      <c r="A25" s="17">
        <f t="shared" si="1"/>
        <v>20</v>
      </c>
      <c r="B25" s="18" t="s">
        <v>40</v>
      </c>
      <c r="C25" s="18" t="s">
        <v>25</v>
      </c>
      <c r="D25" s="18">
        <v>1</v>
      </c>
      <c r="E25" s="18"/>
      <c r="F25" s="18"/>
      <c r="G25" s="18"/>
      <c r="H25" s="18"/>
      <c r="I25" s="18">
        <f>24*1.5+16</f>
        <v>52</v>
      </c>
      <c r="J25" s="18"/>
      <c r="K25" s="18"/>
      <c r="L25" s="18"/>
      <c r="M25" s="18"/>
      <c r="N25" s="18"/>
      <c r="O25" s="18"/>
      <c r="P25" s="18"/>
      <c r="Q25" s="18"/>
      <c r="R25" s="19">
        <f t="shared" si="2"/>
        <v>52</v>
      </c>
    </row>
    <row r="26" spans="1:19" ht="12.75" x14ac:dyDescent="0.2">
      <c r="A26" s="12">
        <f t="shared" si="1"/>
        <v>21</v>
      </c>
      <c r="B26" s="13" t="s">
        <v>49</v>
      </c>
      <c r="C26" s="13" t="s">
        <v>25</v>
      </c>
      <c r="D26" s="13">
        <v>1</v>
      </c>
      <c r="E26" s="13"/>
      <c r="F26" s="13"/>
      <c r="G26" s="13"/>
      <c r="H26" s="13">
        <v>4.5</v>
      </c>
      <c r="I26" s="13">
        <v>29</v>
      </c>
      <c r="J26" s="13">
        <v>7.5</v>
      </c>
      <c r="K26" s="13"/>
      <c r="L26" s="13"/>
      <c r="M26" s="13"/>
      <c r="N26" s="13">
        <v>4.25</v>
      </c>
      <c r="O26" s="13"/>
      <c r="P26" s="13">
        <v>4.5</v>
      </c>
      <c r="Q26" s="13">
        <v>1</v>
      </c>
      <c r="R26" s="14">
        <f t="shared" si="2"/>
        <v>50.75</v>
      </c>
    </row>
    <row r="27" spans="1:19" ht="12.75" x14ac:dyDescent="0.2">
      <c r="A27" s="15">
        <f t="shared" si="1"/>
        <v>22</v>
      </c>
      <c r="B27" s="4" t="s">
        <v>41</v>
      </c>
      <c r="C27" s="4" t="s">
        <v>42</v>
      </c>
      <c r="D27" s="4">
        <v>4</v>
      </c>
      <c r="E27" s="4"/>
      <c r="F27" s="4"/>
      <c r="G27" s="4"/>
      <c r="H27" s="4"/>
      <c r="I27" s="4">
        <f>16+14+20</f>
        <v>50</v>
      </c>
      <c r="J27" s="4"/>
      <c r="K27" s="4"/>
      <c r="L27" s="4"/>
      <c r="M27" s="4"/>
      <c r="N27" s="4"/>
      <c r="O27" s="4"/>
      <c r="P27" s="4"/>
      <c r="Q27" s="4"/>
      <c r="R27" s="16">
        <f t="shared" si="2"/>
        <v>50</v>
      </c>
    </row>
    <row r="28" spans="1:19" ht="13.5" thickBot="1" x14ac:dyDescent="0.25">
      <c r="A28" s="17">
        <f t="shared" si="1"/>
        <v>23</v>
      </c>
      <c r="B28" s="18" t="s">
        <v>43</v>
      </c>
      <c r="C28" s="18" t="s">
        <v>25</v>
      </c>
      <c r="D28" s="18">
        <v>2</v>
      </c>
      <c r="E28" s="18"/>
      <c r="F28" s="18"/>
      <c r="G28" s="18">
        <v>3</v>
      </c>
      <c r="H28" s="18">
        <v>3</v>
      </c>
      <c r="I28" s="18">
        <v>44</v>
      </c>
      <c r="J28" s="18"/>
      <c r="K28" s="18"/>
      <c r="L28" s="18"/>
      <c r="M28" s="18"/>
      <c r="N28" s="18"/>
      <c r="O28" s="18"/>
      <c r="P28" s="18"/>
      <c r="Q28" s="18"/>
      <c r="R28" s="19">
        <f t="shared" si="2"/>
        <v>50</v>
      </c>
    </row>
    <row r="29" spans="1:19" ht="12.75" x14ac:dyDescent="0.2">
      <c r="A29" s="12">
        <f t="shared" si="1"/>
        <v>24</v>
      </c>
      <c r="B29" s="13" t="s">
        <v>44</v>
      </c>
      <c r="C29" s="13" t="s">
        <v>25</v>
      </c>
      <c r="D29" s="13">
        <v>1</v>
      </c>
      <c r="E29" s="13"/>
      <c r="F29" s="13"/>
      <c r="G29" s="13"/>
      <c r="H29" s="13"/>
      <c r="I29" s="13">
        <f>16+32</f>
        <v>48</v>
      </c>
      <c r="J29" s="13"/>
      <c r="K29" s="13"/>
      <c r="L29" s="13"/>
      <c r="M29" s="13"/>
      <c r="N29" s="13"/>
      <c r="O29" s="13"/>
      <c r="P29" s="13"/>
      <c r="Q29" s="13"/>
      <c r="R29" s="14">
        <f t="shared" si="2"/>
        <v>48</v>
      </c>
    </row>
    <row r="30" spans="1:19" ht="12.75" x14ac:dyDescent="0.2">
      <c r="A30" s="15">
        <f t="shared" si="1"/>
        <v>25</v>
      </c>
      <c r="B30" s="4" t="s">
        <v>45</v>
      </c>
      <c r="C30" s="4" t="s">
        <v>25</v>
      </c>
      <c r="D30" s="4">
        <v>1</v>
      </c>
      <c r="E30" s="4"/>
      <c r="F30" s="4"/>
      <c r="G30" s="4"/>
      <c r="H30" s="4"/>
      <c r="I30" s="4">
        <v>48</v>
      </c>
      <c r="J30" s="4"/>
      <c r="K30" s="4"/>
      <c r="L30" s="4"/>
      <c r="M30" s="4"/>
      <c r="N30" s="4"/>
      <c r="O30" s="4"/>
      <c r="P30" s="4"/>
      <c r="Q30" s="4"/>
      <c r="R30" s="16">
        <f t="shared" si="2"/>
        <v>48</v>
      </c>
    </row>
    <row r="31" spans="1:19" ht="13.5" thickBot="1" x14ac:dyDescent="0.25">
      <c r="A31" s="17">
        <f t="shared" si="1"/>
        <v>26</v>
      </c>
      <c r="B31" s="18" t="s">
        <v>47</v>
      </c>
      <c r="C31" s="18" t="s">
        <v>25</v>
      </c>
      <c r="D31" s="18">
        <v>2</v>
      </c>
      <c r="E31" s="18"/>
      <c r="F31" s="18"/>
      <c r="G31" s="18">
        <v>3</v>
      </c>
      <c r="H31" s="18"/>
      <c r="I31" s="18">
        <f>20+24</f>
        <v>44</v>
      </c>
      <c r="J31" s="18"/>
      <c r="K31" s="18"/>
      <c r="L31" s="18"/>
      <c r="M31" s="18"/>
      <c r="N31" s="18"/>
      <c r="O31" s="18"/>
      <c r="P31" s="18"/>
      <c r="Q31" s="18"/>
      <c r="R31" s="19">
        <f t="shared" si="2"/>
        <v>47</v>
      </c>
    </row>
  </sheetData>
  <mergeCells count="12">
    <mergeCell ref="E3:Q3"/>
    <mergeCell ref="A1:R1"/>
    <mergeCell ref="A3:A5"/>
    <mergeCell ref="E4:G4"/>
    <mergeCell ref="O4:Q4"/>
    <mergeCell ref="L4:N4"/>
    <mergeCell ref="H4:I4"/>
    <mergeCell ref="J4:K4"/>
    <mergeCell ref="C3:C5"/>
    <mergeCell ref="B3:B5"/>
    <mergeCell ref="D3:D5"/>
    <mergeCell ref="R3:R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после апелляции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Сырчикова Татьяна Валерьевна</dc:creator>
  <cp:lastModifiedBy>Сырчикова Татьяна Валерьевна</cp:lastModifiedBy>
  <dcterms:created xsi:type="dcterms:W3CDTF">2018-04-02T14:58:51Z</dcterms:created>
  <dcterms:modified xsi:type="dcterms:W3CDTF">2018-04-02T15:03:57Z</dcterms:modified>
</cp:coreProperties>
</file>